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U148" i="63"/>
  <c r="M148" i="63" s="1"/>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L39" i="63"/>
  <c r="K39" i="63"/>
  <c r="N39" i="63" s="1"/>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U15" i="63"/>
  <c r="M15" i="63"/>
  <c r="N14" i="63"/>
  <c r="AA13" i="63"/>
  <c r="N13" i="63" s="1"/>
  <c r="M13" i="63"/>
  <c r="M12" i="63"/>
  <c r="AA11" i="63"/>
  <c r="N11" i="63" s="1"/>
  <c r="M11" i="63"/>
  <c r="N3" i="63"/>
  <c r="C34" i="62"/>
  <c r="C8" i="62"/>
  <c r="C7" i="62"/>
  <c r="D6" i="62"/>
  <c r="E5" i="62"/>
  <c r="C5" i="62"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J47" i="51"/>
  <c r="J45" i="51" s="1"/>
  <c r="I47" i="51"/>
  <c r="H47" i="51"/>
  <c r="G47" i="51"/>
  <c r="J46" i="51"/>
  <c r="I46" i="51"/>
  <c r="K45" i="51"/>
  <c r="I45" i="51"/>
  <c r="G44" i="51"/>
  <c r="H52" i="51" s="1"/>
  <c r="G36" i="51"/>
  <c r="F36" i="51"/>
  <c r="AA16" i="63" s="1"/>
  <c r="N16" i="63" s="1"/>
  <c r="F32" i="51"/>
  <c r="E32" i="51"/>
  <c r="F29" i="51"/>
  <c r="E29" i="51"/>
  <c r="L5" i="51"/>
  <c r="L4" i="51"/>
  <c r="L6" i="51" s="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I21" i="45"/>
  <c r="F21" i="45"/>
  <c r="H19" i="45"/>
  <c r="G19" i="45"/>
  <c r="F19" i="45"/>
  <c r="E19" i="45"/>
  <c r="I18" i="45"/>
  <c r="I17" i="45"/>
  <c r="E17" i="45"/>
  <c r="E16" i="45"/>
  <c r="I15" i="45"/>
  <c r="E15" i="45"/>
  <c r="H14" i="45"/>
  <c r="G14" i="45"/>
  <c r="G11" i="45"/>
  <c r="G10" i="45"/>
  <c r="G9" i="45"/>
  <c r="D6" i="45"/>
  <c r="D5"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5" i="2"/>
  <c r="D4" i="4" s="1"/>
  <c r="E3" i="2"/>
  <c r="E2" i="2"/>
  <c r="B5" i="1"/>
  <c r="Y25" i="64"/>
  <c r="M10" i="55"/>
  <c r="M2" i="55"/>
  <c r="M2" i="54"/>
  <c r="M10" i="54"/>
  <c r="AT7" i="31"/>
  <c r="AT47" i="30"/>
  <c r="AL7" i="28"/>
  <c r="AL46" i="27"/>
  <c r="AL48" i="25"/>
  <c r="AL46" i="24"/>
  <c r="AT47" i="31"/>
  <c r="AT7" i="30"/>
  <c r="AL46" i="28"/>
  <c r="AL7" i="27"/>
  <c r="AL8" i="25"/>
  <c r="AL7" i="24"/>
  <c r="AL46" i="23"/>
  <c r="AL7" i="22"/>
  <c r="AL46" i="21"/>
  <c r="AV8" i="20"/>
  <c r="AR8" i="19"/>
  <c r="AN8" i="18"/>
  <c r="AN8" i="17"/>
  <c r="AN8" i="16"/>
  <c r="AL7" i="23"/>
  <c r="AL46" i="22"/>
  <c r="AL7" i="21"/>
  <c r="AV51" i="20"/>
  <c r="AR56" i="19"/>
  <c r="AR55" i="19"/>
  <c r="AN49" i="18"/>
  <c r="AN49" i="17"/>
  <c r="AN49" i="16"/>
  <c r="AN49" i="15"/>
  <c r="AN8" i="15"/>
  <c r="AN49" i="14"/>
  <c r="AN8" i="14"/>
  <c r="AN49" i="13"/>
  <c r="AN8" i="13"/>
  <c r="AN49" i="12"/>
  <c r="AN8" i="12"/>
  <c r="AN49" i="11"/>
  <c r="AN8" i="11"/>
  <c r="J13" i="3"/>
  <c r="H46" i="51" l="1"/>
  <c r="G51" i="51"/>
  <c r="G52" i="51"/>
  <c r="J48" i="11"/>
  <c r="S47" i="11"/>
  <c r="I27" i="40"/>
  <c r="I11" i="38"/>
  <c r="I11" i="37"/>
  <c r="I10" i="50"/>
  <c r="H10" i="45"/>
  <c r="I8" i="39"/>
  <c r="M11" i="35"/>
  <c r="I26" i="33"/>
  <c r="H15" i="34"/>
  <c r="I26" i="40"/>
  <c r="I10" i="38"/>
  <c r="I10" i="37"/>
  <c r="I9" i="50"/>
  <c r="H9" i="45"/>
  <c r="I7" i="39"/>
  <c r="M10" i="35"/>
  <c r="H14" i="34"/>
  <c r="I25" i="33"/>
  <c r="J45" i="21"/>
  <c r="S44" i="21"/>
  <c r="J45" i="22"/>
  <c r="S44" i="22"/>
  <c r="J45" i="23"/>
  <c r="S44" i="23"/>
  <c r="J7" i="12"/>
  <c r="S6" i="12"/>
  <c r="J7" i="14"/>
  <c r="S6" i="14"/>
  <c r="K8" i="16"/>
  <c r="S8" i="16" s="1"/>
  <c r="S7" i="16"/>
  <c r="K8" i="18"/>
  <c r="S8" i="18" s="1"/>
  <c r="S7" i="18"/>
  <c r="J48" i="12"/>
  <c r="S47" i="12"/>
  <c r="K55" i="19"/>
  <c r="U54" i="19"/>
  <c r="J48" i="17"/>
  <c r="I47" i="17"/>
  <c r="J48" i="18"/>
  <c r="I47" i="18"/>
  <c r="J48" i="15"/>
  <c r="S47" i="15"/>
  <c r="K51" i="20"/>
  <c r="S51" i="20" s="1"/>
  <c r="J50" i="20"/>
  <c r="I49" i="20"/>
  <c r="J48" i="14"/>
  <c r="S47" i="14"/>
  <c r="J7" i="11"/>
  <c r="S6" i="11"/>
  <c r="J7" i="13"/>
  <c r="S6" i="13"/>
  <c r="J7" i="15"/>
  <c r="S6" i="15"/>
  <c r="K8" i="17"/>
  <c r="S8" i="17" s="1"/>
  <c r="S7" i="17"/>
  <c r="K8" i="19"/>
  <c r="U7" i="19"/>
  <c r="J6" i="21"/>
  <c r="S5" i="21"/>
  <c r="J6" i="22"/>
  <c r="S5" i="22"/>
  <c r="J6" i="23"/>
  <c r="S5" i="23"/>
  <c r="J6" i="24"/>
  <c r="S5" i="24"/>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F297" i="48"/>
  <c r="F236" i="48"/>
  <c r="F175" i="48"/>
  <c r="F114" i="48"/>
  <c r="F51" i="48"/>
  <c r="G297" i="48"/>
  <c r="G236" i="48"/>
  <c r="G175" i="48"/>
  <c r="G114" i="48"/>
  <c r="G51" i="48"/>
  <c r="F300" i="48"/>
  <c r="F239" i="48"/>
  <c r="F178" i="48"/>
  <c r="F117" i="48"/>
  <c r="F54" i="48"/>
  <c r="G300" i="48"/>
  <c r="G239" i="48"/>
  <c r="G178" i="48"/>
  <c r="G117" i="48"/>
  <c r="G54" i="48"/>
  <c r="F303" i="48"/>
  <c r="F242" i="48"/>
  <c r="F181" i="48"/>
  <c r="F120" i="48"/>
  <c r="F57" i="48"/>
  <c r="G303" i="48"/>
  <c r="G242" i="48"/>
  <c r="G181" i="48"/>
  <c r="G120" i="48"/>
  <c r="G57" i="48"/>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AB45" i="20"/>
  <c r="AC41" i="22"/>
  <c r="J6" i="27"/>
  <c r="S5" i="27"/>
  <c r="J6" i="28"/>
  <c r="S5" i="28"/>
  <c r="I28" i="40"/>
  <c r="I12" i="38"/>
  <c r="I12" i="37"/>
  <c r="M12" i="35"/>
  <c r="I11" i="50"/>
  <c r="H11" i="45"/>
  <c r="I9" i="39"/>
  <c r="H16" i="34"/>
  <c r="I27" i="33"/>
  <c r="G24" i="64"/>
  <c r="L23" i="64"/>
  <c r="K48" i="25"/>
  <c r="S48" i="25" s="1"/>
  <c r="J47" i="25"/>
  <c r="I46" i="25"/>
  <c r="D34" i="7"/>
  <c r="S43" i="13"/>
  <c r="S44" i="13"/>
  <c r="AD45" i="13"/>
  <c r="S46" i="13"/>
  <c r="I47" i="13" s="1"/>
  <c r="AD43" i="16"/>
  <c r="AD44" i="16"/>
  <c r="S45" i="16"/>
  <c r="AD46" i="16"/>
  <c r="AD43" i="17"/>
  <c r="AD43" i="18"/>
  <c r="AG49" i="19"/>
  <c r="I6" i="20"/>
  <c r="J7" i="20"/>
  <c r="AC41" i="21"/>
  <c r="AC41" i="23"/>
  <c r="J6" i="30"/>
  <c r="S5" i="30"/>
  <c r="J6" i="31"/>
  <c r="S5" i="31"/>
  <c r="B34" i="33"/>
  <c r="E70" i="33"/>
  <c r="K70" i="33" s="1"/>
  <c r="I31" i="33" s="1"/>
  <c r="I136" i="33" s="1"/>
  <c r="E4" i="62"/>
  <c r="C4" i="62" s="1"/>
  <c r="D4" i="7" s="1"/>
  <c r="E31" i="62"/>
  <c r="C31" i="62" s="1"/>
  <c r="D4" i="8" s="1"/>
  <c r="F2" i="54"/>
  <c r="F10" i="54"/>
  <c r="F2" i="55"/>
  <c r="G46" i="51"/>
  <c r="J49" i="51"/>
  <c r="J50" i="51"/>
  <c r="H51" i="51"/>
  <c r="J51" i="51"/>
  <c r="J52" i="51"/>
  <c r="E5" i="54"/>
  <c r="E5" i="55"/>
  <c r="D49" i="61"/>
  <c r="E6" i="62"/>
  <c r="C6" i="62" s="1"/>
  <c r="E21" i="33" s="1"/>
  <c r="E29" i="62"/>
  <c r="C29" i="62" s="1"/>
  <c r="D5" i="49" s="1"/>
  <c r="E30" i="62"/>
  <c r="C30" i="62" s="1"/>
  <c r="D14" i="47" s="1"/>
  <c r="E32" i="62"/>
  <c r="C32" i="62" s="1"/>
  <c r="AA12" i="63"/>
  <c r="N12" i="63" s="1"/>
  <c r="I16" i="45" s="1"/>
  <c r="U14" i="63"/>
  <c r="M14" i="63" s="1"/>
  <c r="E18" i="45" s="1"/>
  <c r="AA15" i="63"/>
  <c r="N15" i="63" s="1"/>
  <c r="I19" i="45" s="1"/>
  <c r="H31" i="33" l="1"/>
  <c r="H136" i="33" s="1"/>
  <c r="K7" i="31"/>
  <c r="S7" i="31" s="1"/>
  <c r="S6" i="31"/>
  <c r="K7" i="30"/>
  <c r="S7" i="30" s="1"/>
  <c r="S6" i="30"/>
  <c r="J48" i="13"/>
  <c r="S47" i="13"/>
  <c r="K7" i="28"/>
  <c r="S7" i="28" s="1"/>
  <c r="S6" i="28"/>
  <c r="K7" i="27"/>
  <c r="S7" i="27" s="1"/>
  <c r="S6" i="27"/>
  <c r="D43" i="7"/>
  <c r="D44" i="7" s="1"/>
  <c r="D45" i="7" s="1"/>
  <c r="D40" i="7"/>
  <c r="D41" i="7"/>
  <c r="K46" i="27"/>
  <c r="S46" i="27" s="1"/>
  <c r="S45" i="27"/>
  <c r="K47" i="31"/>
  <c r="S47" i="31" s="1"/>
  <c r="S46" i="31"/>
  <c r="K7" i="24"/>
  <c r="S7" i="24" s="1"/>
  <c r="S6" i="24"/>
  <c r="K7" i="23"/>
  <c r="S7" i="23" s="1"/>
  <c r="S6" i="23"/>
  <c r="K7" i="22"/>
  <c r="S7" i="22" s="1"/>
  <c r="S6" i="22"/>
  <c r="K7" i="21"/>
  <c r="S7" i="21" s="1"/>
  <c r="S6" i="21"/>
  <c r="L9" i="19"/>
  <c r="U9" i="19" s="1"/>
  <c r="U8" i="19"/>
  <c r="K8" i="15"/>
  <c r="S8" i="15" s="1"/>
  <c r="S7" i="15"/>
  <c r="K8" i="13"/>
  <c r="S8" i="13" s="1"/>
  <c r="S7" i="13"/>
  <c r="K8" i="11"/>
  <c r="S8" i="11" s="1"/>
  <c r="S7" i="11"/>
  <c r="K49" i="14"/>
  <c r="S49" i="14" s="1"/>
  <c r="S48" i="14"/>
  <c r="F5" i="43"/>
  <c r="F5" i="42"/>
  <c r="F5" i="44"/>
  <c r="F5" i="41"/>
  <c r="H25" i="64"/>
  <c r="L25" i="64" s="1"/>
  <c r="L24" i="64"/>
  <c r="J48" i="16"/>
  <c r="I47" i="16"/>
  <c r="K46" i="28"/>
  <c r="S46" i="28" s="1"/>
  <c r="S45" i="28"/>
  <c r="K47" i="30"/>
  <c r="S47" i="30" s="1"/>
  <c r="S46" i="30"/>
  <c r="K46" i="24"/>
  <c r="S46" i="24" s="1"/>
  <c r="S45" i="24"/>
  <c r="K49" i="15"/>
  <c r="S49" i="15" s="1"/>
  <c r="S48" i="15"/>
  <c r="K49" i="18"/>
  <c r="S49" i="18" s="1"/>
  <c r="S48" i="18"/>
  <c r="K49" i="17"/>
  <c r="S49" i="17" s="1"/>
  <c r="S48" i="17"/>
  <c r="U55" i="19"/>
  <c r="L56" i="19"/>
  <c r="U56" i="19" s="1"/>
  <c r="K49" i="12"/>
  <c r="S49" i="12" s="1"/>
  <c r="S48" i="12"/>
  <c r="K8" i="14"/>
  <c r="S8" i="14" s="1"/>
  <c r="S7" i="14"/>
  <c r="K8" i="12"/>
  <c r="S8" i="12" s="1"/>
  <c r="S7" i="12"/>
  <c r="K46" i="23"/>
  <c r="S46" i="23" s="1"/>
  <c r="S45" i="23"/>
  <c r="K46" i="22"/>
  <c r="S46" i="22" s="1"/>
  <c r="S45" i="22"/>
  <c r="K46" i="21"/>
  <c r="S46" i="21" s="1"/>
  <c r="S45" i="21"/>
  <c r="K49" i="11"/>
  <c r="S49" i="11" s="1"/>
  <c r="S48" i="11"/>
  <c r="D51" i="7" l="1"/>
  <c r="D48" i="7"/>
  <c r="D49" i="7"/>
  <c r="D47" i="7"/>
  <c r="D46" i="7"/>
  <c r="K49" i="13"/>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<sst xmlns="http://schemas.openxmlformats.org/spreadsheetml/2006/main" count="20608" uniqueCount="5228">
  <si>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</si>
  <si>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</si>
  <si>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</si>
  <si>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</si>
  <si>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</si>
  <si>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</si>
  <si>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</si>
  <si>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</si>
  <si>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</si>
  <si>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</si>
  <si>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</si>
  <si>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</si>
  <si>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</si>
  <si>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</si>
  <si>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</si>
  <si>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</si>
  <si>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</si>
  <si>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</si>
  <si>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</si>
  <si>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</si>
  <si>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</si>
  <si>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</si>
  <si>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</si>
  <si>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</si>
  <si>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</si>
  <si>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</si>
  <si>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</si>
  <si>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</si>
  <si>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</si>
  <si>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</si>
  <si>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</si>
  <si>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</si>
  <si>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</si>
  <si>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</si>
  <si>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</si>
  <si>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</si>
  <si>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</si>
  <si>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</si>
  <si>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</si>
  <si>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</si>
  <si>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</si>
  <si>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</si>
  <si>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</si>
  <si>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</si>
  <si>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</si>
  <si>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</si>
  <si>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</si>
  <si>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</si>
  <si>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</si>
  <si>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</si>
  <si>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</si>
  <si>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</si>
  <si>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</si>
  <si>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</si>
  <si>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</si>
  <si>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</si>
  <si>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</si>
  <si>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</si>
  <si>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</si>
  <si>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</si>
  <si>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</si>
  <si>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</si>
  <si>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</si>
  <si>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</si>
  <si>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</si>
  <si>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</si>
  <si>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</si>
  <si>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</si>
  <si>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</si>
  <si>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плорщадь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</si>
  <si>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</si>
  <si>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</si>
  <si>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</si>
  <si>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</si>
  <si>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</si>
  <si>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</si>
  <si>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</si>
  <si>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</si>
  <si>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</si>
  <si>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</si>
  <si>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</si>
  <si>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</si>
  <si>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</si>
  <si>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</si>
  <si>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</si>
  <si>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</si>
  <si>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</si>
  <si>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</si>
  <si>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</si>
  <si>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</si>
  <si>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</si>
  <si>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</si>
  <si>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</si>
  <si>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</si>
  <si>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</si>
  <si>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</si>
  <si>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</si>
  <si>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</si>
  <si>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</si>
  <si>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</si>
  <si>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</si>
  <si>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</si>
  <si>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</si>
  <si>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</si>
  <si>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</si>
  <si>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</si>
  <si>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</si>
  <si>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</si>
  <si>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</si>
  <si>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</si>
  <si>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</si>
  <si>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</si>
  <si>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</si>
  <si>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</si>
  <si>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</si>
  <si>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</si>
  <si>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</si>
  <si>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</si>
  <si>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</si>
  <si>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</si>
  <si>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</si>
  <si>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</si>
  <si>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</si>
  <si>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</si>
  <si>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</si>
  <si>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</si>
  <si>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</si>
  <si>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</si>
  <si>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</si>
  <si>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</si>
  <si>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</si>
  <si>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</si>
  <si>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</si>
  <si>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</si>
  <si>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</si>
  <si>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</si>
  <si>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</si>
  <si>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</si>
  <si>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</si>
  <si>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</si>
  <si>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</si>
  <si>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</si>
  <si>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</si>
  <si>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</si>
  <si>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</si>
  <si>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</si>
  <si>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</si>
  <si>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</si>
  <si>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</si>
  <si>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</si>
  <si>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</si>
  <si>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</si>
  <si>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</si>
  <si>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</si>
  <si>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</si>
  <si>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</si>
  <si>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</si>
  <si>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</si>
  <si>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</si>
  <si>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</si>
  <si>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</si>
  <si>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</si>
  <si>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</si>
  <si>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</si>
  <si>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</si>
  <si>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</si>
  <si>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</si>
  <si>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</si>
  <si>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</si>
  <si>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</si>
  <si>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</si>
  <si>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</si>
  <si>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</si>
  <si>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</si>
  <si>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</si>
  <si>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</si>
  <si>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</si>
  <si>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</si>
  <si>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</si>
  <si>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</si>
  <si>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</si>
  <si>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</si>
  <si>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</si>
  <si>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</si>
  <si>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</si>
  <si>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</si>
  <si>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</si>
  <si>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</si>
  <si>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</si>
  <si>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</si>
  <si>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</si>
  <si>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</si>
  <si>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</si>
  <si>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</si>
  <si>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</si>
  <si>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</si>
  <si>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</si>
  <si>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</si>
  <si>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</si>
  <si>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</si>
  <si>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</si>
  <si>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</si>
  <si>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</si>
  <si>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</si>
  <si>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</si>
  <si>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</si>
  <si>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</si>
  <si>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</si>
  <si>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</si>
  <si>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</si>
  <si>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</si>
  <si>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</si>
  <si>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</si>
  <si>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</si>
  <si>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</si>
  <si>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</si>
  <si>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</si>
  <si>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</si>
  <si>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</si>
  <si>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</si>
  <si>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</si>
  <si>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</si>
  <si>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</si>
  <si>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</si>
  <si>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</si>
  <si>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</si>
  <si>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</si>
  <si>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</si>
  <si>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</si>
  <si>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</si>
  <si>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</si>
  <si>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</si>
  <si>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</si>
  <si>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</si>
  <si>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</si>
  <si>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</si>
  <si>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</si>
  <si>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</si>
  <si>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</si>
  <si>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</si>
  <si>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</si>
  <si>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</si>
  <si>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</si>
  <si>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</si>
  <si>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</si>
  <si>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</si>
  <si>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</si>
  <si>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</si>
  <si>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</si>
  <si>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</si>
  <si>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</si>
  <si>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</si>
  <si>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</si>
  <si>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</si>
  <si>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</si>
  <si>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</si>
  <si>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</si>
  <si>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</si>
  <si>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</si>
  <si>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</si>
  <si>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</si>
  <si>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</si>
  <si>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</si>
  <si>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</si>
  <si>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</si>
  <si>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</si>
  <si>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</si>
  <si>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</si>
  <si>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</si>
  <si>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</si>
  <si>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</si>
  <si>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</si>
  <si>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</si>
  <si>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</si>
  <si>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</si>
  <si>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</si>
  <si>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</si>
  <si>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</si>
  <si>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</si>
  <si>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</si>
  <si>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</si>
  <si>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</si>
  <si>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</si>
  <si>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</si>
  <si>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</si>
  <si>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</si>
  <si>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</si>
  <si>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</si>
  <si>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</si>
  <si>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</si>
  <si>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</si>
  <si>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</si>
  <si>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</si>
  <si>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</si>
  <si>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</si>
  <si>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</si>
  <si>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</si>
  <si>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</si>
  <si>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</si>
  <si>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</si>
  <si>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</si>
  <si>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</si>
  <si>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</si>
  <si>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</si>
  <si>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</si>
  <si>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</si>
  <si>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</si>
  <si>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</si>
  <si>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</si>
  <si>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</si>
  <si>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</si>
  <si>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</si>
  <si>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</si>
  <si>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</si>
  <si>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</si>
  <si>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</si>
  <si>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</si>
  <si>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</si>
  <si>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</si>
  <si>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</si>
  <si>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</si>
  <si>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</si>
  <si>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</si>
  <si>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</si>
  <si>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</si>
  <si>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</si>
  <si>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</si>
  <si>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</si>
  <si>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</si>
  <si>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</si>
  <si>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</si>
  <si>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</si>
  <si>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</si>
  <si>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</si>
  <si>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</si>
  <si>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</si>
  <si>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</si>
  <si>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</si>
  <si>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</si>
  <si>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</si>
  <si>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</si>
  <si>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</si>
  <si>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</si>
  <si>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</si>
  <si>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</si>
  <si>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</si>
  <si>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</si>
  <si>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</si>
  <si>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</si>
  <si>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</si>
  <si>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</si>
  <si>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</si>
  <si>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</si>
  <si>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</si>
  <si>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</si>
  <si>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</si>
  <si>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</si>
  <si>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</si>
  <si>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</si>
  <si>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</si>
  <si>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</si>
  <si>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</si>
  <si>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</si>
  <si>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</si>
  <si>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</si>
  <si>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</si>
  <si>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</si>
  <si>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</si>
  <si>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</si>
  <si>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</si>
  <si>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</si>
  <si>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</si>
  <si>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</si>
  <si>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</si>
  <si>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</si>
  <si>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</si>
  <si>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</si>
  <si>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</si>
  <si>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</si>
  <si>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</si>
  <si>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</si>
  <si>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</si>
  <si>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</si>
  <si>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</si>
  <si>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</si>
  <si>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</si>
  <si>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</si>
  <si>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</si>
  <si>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</si>
  <si>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</si>
  <si>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</si>
  <si>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</si>
  <si>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</si>
  <si>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</si>
  <si>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</si>
  <si>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</si>
  <si>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</si>
  <si>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</si>
  <si>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</si>
  <si>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</si>
  <si>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</si>
  <si>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</si>
  <si>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</si>
  <si>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</si>
  <si>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</si>
  <si>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</si>
  <si>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</si>
  <si>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</si>
  <si>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</si>
  <si>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</si>
  <si>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</si>
  <si>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</si>
  <si>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</si>
  <si>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</si>
  <si>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</si>
  <si>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</si>
  <si>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</si>
  <si>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</si>
  <si>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</si>
  <si>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</si>
  <si>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</si>
  <si>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</si>
  <si>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</si>
  <si>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</si>
  <si>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</si>
  <si>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</si>
  <si>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</si>
  <si>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</si>
  <si>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</si>
  <si>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</si>
  <si>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</si>
  <si>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</si>
  <si>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</si>
  <si>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</si>
  <si>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</si>
  <si>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</si>
  <si>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</si>
  <si>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</si>
  <si>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</si>
  <si>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</si>
  <si>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</si>
  <si>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</si>
  <si>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</si>
  <si>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</si>
  <si>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</si>
  <si>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</si>
  <si>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</si>
  <si>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</si>
  <si>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</si>
  <si>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</si>
  <si>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</si>
  <si>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</si>
  <si>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</si>
  <si>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</si>
  <si>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</si>
  <si>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</si>
  <si>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</si>
  <si>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</si>
  <si>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</si>
  <si>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</si>
  <si>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</si>
  <si>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</si>
  <si>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</si>
  <si>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</si>
  <si>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</si>
  <si>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</si>
  <si>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</si>
  <si>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</si>
  <si>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</si>
  <si>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</si>
  <si>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</si>
  <si>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</si>
  <si>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</si>
  <si>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</si>
  <si>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</si>
  <si>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</si>
  <si>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</si>
  <si>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</si>
  <si>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</si>
  <si>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</si>
  <si>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</si>
  <si>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</si>
  <si>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</si>
  <si>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</si>
  <si>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</si>
  <si>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</si>
  <si>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</si>
  <si>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</si>
  <si>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</si>
  <si>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</si>
  <si>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</si>
  <si>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</si>
  <si>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</si>
  <si>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</si>
  <si>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</si>
  <si>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</si>
  <si>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</si>
  <si>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</si>
  <si>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</si>
  <si>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</si>
  <si>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</si>
  <si>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</si>
  <si>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</si>
  <si>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</si>
  <si>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</si>
  <si>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</si>
  <si>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</si>
  <si>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</si>
  <si>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</si>
  <si>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</si>
  <si>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</si>
  <si>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</si>
  <si>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</si>
  <si>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</si>
  <si>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</si>
  <si>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</si>
  <si>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</si>
  <si>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</si>
  <si>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</si>
  <si>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</si>
  <si>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</si>
  <si>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</si>
  <si>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</si>
  <si>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</si>
  <si>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</si>
  <si>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</si>
  <si>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</si>
  <si>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</si>
  <si>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</si>
  <si>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</si>
  <si>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</si>
  <si>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</si>
  <si>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</si>
  <si>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</si>
  <si>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</si>
  <si>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</si>
  <si>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</si>
  <si>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</si>
  <si>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</si>
  <si>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</si>
  <si>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</si>
  <si>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</si>
  <si>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</si>
  <si>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</si>
  <si>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</si>
  <si>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</si>
  <si>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</si>
  <si>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</si>
  <si>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</si>
  <si>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</si>
  <si>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</si>
  <si>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</si>
  <si>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</si>
  <si>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</si>
  <si>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</si>
  <si>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</si>
  <si>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</si>
  <si>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</si>
  <si>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</si>
  <si>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</si>
  <si>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</si>
  <si>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</si>
  <si>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</si>
  <si>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</si>
  <si>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</si>
  <si>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</si>
  <si>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</si>
  <si>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</si>
  <si>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</si>
  <si>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</si>
  <si>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</si>
  <si>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</si>
  <si>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</si>
  <si>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</si>
  <si>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</si>
  <si>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</si>
  <si>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</si>
  <si>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</si>
  <si>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</si>
  <si>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</si>
  <si>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</si>
  <si>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</si>
  <si>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</si>
  <si>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</si>
  <si>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</si>
  <si>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</si>
  <si>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</si>
  <si>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</si>
  <si>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</si>
  <si>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</si>
  <si>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</si>
  <si>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</si>
  <si>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</si>
  <si>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</si>
  <si>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</si>
  <si>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</si>
  <si>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</si>
  <si>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</si>
  <si>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</si>
  <si>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</si>
  <si>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</si>
  <si>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</si>
  <si>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</si>
  <si>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</si>
  <si>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</si>
  <si>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</si>
  <si>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</si>
  <si>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</si>
  <si>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</si>
  <si>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</si>
  <si>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</si>
  <si>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</si>
  <si>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</si>
  <si>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</si>
  <si>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</si>
  <si>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</si>
  <si>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</si>
  <si>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</si>
  <si>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</si>
  <si>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</si>
  <si>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</si>
  <si>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</si>
  <si>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</si>
  <si>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</si>
  <si>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</si>
  <si>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</si>
  <si>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</si>
  <si>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</si>
  <si>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</si>
  <si>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</si>
  <si>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</si>
  <si>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</si>
  <si>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</si>
  <si>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</si>
  <si>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</si>
  <si>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</si>
  <si>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</si>
  <si>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</si>
  <si>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</si>
  <si>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</si>
  <si>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</si>
  <si>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</si>
  <si>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</si>
  <si>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</si>
  <si>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</si>
  <si>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</si>
  <si>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</si>
  <si>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</si>
  <si>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</si>
  <si>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</si>
  <si>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</si>
  <si>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</si>
  <si>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</si>
  <si>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</si>
  <si>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</si>
  <si>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</si>
  <si>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</si>
  <si>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</si>
  <si>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</si>
  <si>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</si>
  <si>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</si>
  <si>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</si>
  <si>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</si>
  <si>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</si>
  <si>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</si>
  <si>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</si>
  <si>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</si>
  <si>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</si>
  <si>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</si>
  <si>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</si>
  <si>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</si>
  <si>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</si>
  <si>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</si>
  <si>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</si>
  <si>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</si>
  <si>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</si>
  <si>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</si>
  <si>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</si>
  <si>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</si>
  <si>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</si>
  <si>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</si>
  <si>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</si>
  <si>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</si>
  <si>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</si>
  <si>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</si>
  <si>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</si>
  <si>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</si>
  <si>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</si>
  <si>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</si>
  <si>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</si>
  <si>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</si>
  <si>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</si>
  <si>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</si>
  <si>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</si>
  <si>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</si>
  <si>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</si>
  <si>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</si>
  <si>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</si>
  <si>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</si>
  <si>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</si>
  <si>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</si>
  <si>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</si>
  <si>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</si>
  <si>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</si>
  <si>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</si>
  <si>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</si>
  <si>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</si>
  <si>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</si>
  <si>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</si>
  <si>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</si>
  <si>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</si>
  <si>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</si>
  <si>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</si>
  <si>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</si>
  <si>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</si>
  <si>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</si>
  <si>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</si>
  <si>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</si>
  <si>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</si>
  <si>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</si>
  <si>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</si>
  <si>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</si>
  <si>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</si>
  <si>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</si>
  <si>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</si>
  <si>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</si>
  <si>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</si>
  <si>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</si>
  <si>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</si>
  <si>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</si>
  <si>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</si>
  <si>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</si>
  <si>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</si>
  <si>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</si>
  <si>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</si>
  <si>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</si>
  <si>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</si>
  <si>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</si>
  <si>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</si>
  <si>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</si>
  <si>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</si>
  <si>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</si>
  <si>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</si>
  <si>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</si>
  <si>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</si>
  <si>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</si>
  <si>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</si>
  <si>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</si>
  <si>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</si>
  <si>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</si>
  <si>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</si>
  <si>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</si>
  <si>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</si>
  <si>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</si>
  <si>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</si>
  <si>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</si>
  <si>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</si>
  <si>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</si>
  <si>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</si>
  <si>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</si>
  <si>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</si>
  <si>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</si>
  <si>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</si>
  <si>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</si>
  <si>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</si>
  <si>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</si>
  <si>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</si>
  <si>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</si>
  <si>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</si>
  <si>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</si>
  <si>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</si>
  <si>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</si>
  <si>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</si>
  <si>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</si>
  <si>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</si>
  <si>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</si>
  <si>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</si>
  <si>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</si>
  <si>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</si>
  <si>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</si>
  <si>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</si>
  <si>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</si>
  <si>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</si>
  <si>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</si>
  <si>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</si>
  <si>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</si>
  <si>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</si>
  <si>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</si>
  <si>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</si>
  <si>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</si>
  <si>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</si>
  <si>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</si>
  <si>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</si>
  <si>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</si>
  <si>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</si>
  <si>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</si>
  <si>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</si>
  <si>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</si>
  <si>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</si>
  <si>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</si>
  <si>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</si>
  <si>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</si>
  <si>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</si>
  <si>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</si>
  <si>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</si>
  <si>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</si>
  <si>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</si>
  <si>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</si>
  <si>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</si>
  <si>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</si>
  <si>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</si>
  <si>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</si>
  <si>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</si>
  <si>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</si>
  <si>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</si>
  <si>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</si>
  <si>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</si>
  <si>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</si>
  <si>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</si>
  <si>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</si>
  <si>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</si>
  <si>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</si>
  <si>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</si>
  <si>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</si>
  <si>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</si>
  <si>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</si>
  <si>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</si>
  <si>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</si>
  <si>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</si>
  <si>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</si>
  <si>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</si>
  <si>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</si>
  <si>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</si>
  <si>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</si>
  <si>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</si>
  <si>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</si>
  <si>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</si>
  <si>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</si>
  <si>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</si>
  <si>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</si>
  <si>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</si>
  <si>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</si>
  <si>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</si>
  <si>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</si>
  <si>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</si>
  <si>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</si>
  <si>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</si>
  <si>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</si>
  <si>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</si>
  <si>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</si>
  <si>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</si>
  <si>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</si>
  <si>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</si>
  <si>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</si>
  <si>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</si>
  <si>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</si>
  <si>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</si>
  <si>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</si>
  <si>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</si>
  <si>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</si>
  <si>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</si>
  <si>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</si>
  <si>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</si>
  <si>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</si>
  <si>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</si>
  <si>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</si>
  <si>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</si>
  <si>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</si>
  <si>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</si>
  <si>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</si>
  <si>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</si>
  <si>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</si>
  <si>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</si>
  <si>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</si>
  <si>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</si>
  <si>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</si>
  <si>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</si>
  <si>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</si>
  <si>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</si>
  <si>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</si>
  <si>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</si>
  <si>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</si>
  <si>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</si>
  <si>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</si>
  <si>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</si>
  <si>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</si>
  <si>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</si>
  <si>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</si>
  <si>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</si>
  <si>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</si>
  <si>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</si>
  <si>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</si>
  <si>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</si>
  <si>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</si>
  <si>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</si>
  <si>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</si>
  <si>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</si>
  <si>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</si>
  <si>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</si>
  <si>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</si>
  <si>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</si>
  <si>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</si>
  <si>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</si>
  <si>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</si>
  <si>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</si>
  <si>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</si>
  <si>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</si>
  <si>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</si>
  <si>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</si>
  <si>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</si>
  <si>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</si>
  <si>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</si>
  <si>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</si>
  <si>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</si>
  <si>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</si>
  <si>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</si>
  <si>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</si>
  <si>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</si>
  <si>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</si>
  <si>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</si>
  <si>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</si>
  <si>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</si>
  <si>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</si>
  <si>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</si>
  <si>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</si>
  <si>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</si>
  <si>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</si>
  <si>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</si>
  <si>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</si>
  <si>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</si>
  <si>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</si>
  <si>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</si>
  <si>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</si>
  <si>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</si>
  <si>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</si>
  <si>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</si>
  <si>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</si>
  <si>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</si>
  <si>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</si>
  <si>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</si>
  <si>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</si>
  <si>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</si>
  <si>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</si>
  <si>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</si>
  <si>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</si>
  <si>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</si>
  <si>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</si>
  <si>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</si>
  <si>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</si>
  <si>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</si>
  <si>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</si>
  <si>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</si>
  <si>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</si>
  <si>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</si>
  <si>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</si>
  <si>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</si>
  <si>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</si>
  <si>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</si>
  <si>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</si>
  <si>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</si>
  <si>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</si>
  <si>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</si>
  <si>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</si>
  <si>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</si>
  <si>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</si>
  <si>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</si>
  <si>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</si>
  <si>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</si>
  <si>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</si>
  <si>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</si>
  <si>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</si>
  <si>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</si>
  <si>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</si>
  <si>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</si>
  <si>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</si>
  <si>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</si>
  <si>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</si>
  <si>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</si>
  <si>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</si>
  <si>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</si>
  <si>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</si>
  <si>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</si>
  <si>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</si>
  <si>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</si>
  <si>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</si>
  <si>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</si>
  <si>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</si>
  <si>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</si>
  <si>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</si>
  <si>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</si>
  <si>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</si>
  <si>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</si>
  <si>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</si>
  <si>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</si>
  <si>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</si>
  <si>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</si>
  <si>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</si>
  <si>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</si>
  <si>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</si>
  <si>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</si>
  <si>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</si>
  <si>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</si>
  <si>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</si>
  <si>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</si>
  <si>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</si>
  <si>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</si>
  <si>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</si>
  <si>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</si>
  <si>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</si>
  <si>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</si>
  <si>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</si>
  <si>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</si>
  <si>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</si>
  <si>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</si>
  <si>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</si>
  <si>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</si>
  <si>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</si>
  <si>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</si>
  <si>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</si>
  <si>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</si>
  <si>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</si>
  <si>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</si>
  <si>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</si>
  <si>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</si>
  <si>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</si>
  <si>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</si>
  <si>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</si>
  <si>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</si>
  <si>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</si>
  <si>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</si>
  <si>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</si>
  <si>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</si>
  <si>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</si>
  <si>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</si>
  <si>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</si>
  <si>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</si>
  <si>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</si>
  <si>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</si>
  <si>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</si>
  <si>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</si>
  <si>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</si>
  <si>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</si>
  <si>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</si>
  <si>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</si>
  <si>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</si>
  <si>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</si>
  <si>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</si>
  <si>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</si>
  <si>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</si>
  <si>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</si>
  <si>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</si>
  <si>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</si>
  <si>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</si>
  <si>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</si>
  <si>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</si>
  <si>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</si>
  <si>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</si>
  <si>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</si>
  <si>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</si>
  <si>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</si>
  <si>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</si>
  <si>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</si>
  <si>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</si>
  <si>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</si>
  <si>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</si>
  <si>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</si>
  <si>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</si>
  <si>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</si>
  <si>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</si>
  <si>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</si>
  <si>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</si>
  <si>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</si>
  <si>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</si>
  <si>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</si>
  <si>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</si>
  <si>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</si>
  <si>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</si>
  <si>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</si>
  <si>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</si>
  <si>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</si>
  <si>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</si>
  <si>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</si>
  <si>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</si>
  <si>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</si>
  <si>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</si>
  <si>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</si>
  <si>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</si>
  <si>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</si>
  <si>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</si>
  <si>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</si>
  <si>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</si>
  <si>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</si>
  <si>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</si>
  <si>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</si>
  <si>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</si>
  <si>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</si>
  <si>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</si>
  <si>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</si>
  <si>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</si>
  <si>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</si>
  <si>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</si>
  <si>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</si>
  <si>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</si>
  <si>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</si>
  <si>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</si>
  <si>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</si>
  <si>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</si>
  <si>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</si>
  <si>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</si>
  <si>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</si>
  <si>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</si>
  <si>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</si>
  <si>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</si>
  <si>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</si>
  <si>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</si>
  <si>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</si>
  <si>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КНС,КОС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</si>
  <si>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</si>
  <si>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</si>
  <si>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</si>
  <si>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</si>
  <si>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</si>
  <si>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</si>
  <si>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</si>
  <si>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</si>
  <si>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</si>
  <si>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</si>
  <si>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</si>
  <si>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</si>
  <si>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</si>
  <si>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</si>
  <si>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</si>
  <si>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</si>
  <si>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</si>
  <si>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</si>
  <si>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</si>
  <si>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</si>
  <si>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</si>
  <si>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</si>
  <si>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</si>
  <si>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</si>
  <si>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</si>
  <si>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</si>
  <si>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</si>
  <si>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</si>
  <si>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</si>
  <si>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</si>
  <si>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</si>
  <si>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</si>
  <si>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</si>
  <si>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</si>
  <si>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</si>
  <si>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</si>
  <si>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</si>
  <si>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</si>
  <si>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</si>
  <si>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</si>
  <si>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</si>
  <si>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</si>
  <si>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</si>
  <si>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</si>
  <si>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</si>
  <si>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</si>
  <si>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</si>
  <si>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</si>
  <si>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</si>
  <si>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</si>
  <si>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</si>
  <si>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</si>
  <si>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</si>
  <si>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</si>
  <si>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</si>
  <si>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</si>
  <si>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</si>
  <si>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</si>
  <si>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</si>
  <si>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</si>
  <si>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</si>
  <si>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</si>
  <si>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</si>
  <si>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</si>
  <si>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</si>
  <si>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</si>
  <si>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</si>
  <si>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</si>
  <si>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</si>
  <si>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</si>
  <si>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</si>
  <si>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</si>
  <si>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</si>
  <si>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</si>
  <si>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</si>
  <si>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</si>
  <si>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</si>
  <si>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</si>
  <si>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</si>
  <si>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</si>
  <si>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</si>
  <si>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</si>
  <si>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</si>
  <si>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</si>
  <si>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</si>
  <si>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</si>
  <si>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</si>
  <si>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</si>
  <si>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</si>
  <si>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</si>
  <si>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</si>
  <si>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</si>
  <si>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</si>
  <si>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</si>
  <si>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</si>
  <si>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</si>
  <si>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</si>
  <si>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</si>
  <si>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</si>
  <si>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</si>
  <si>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</si>
  <si>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</si>
  <si>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</si>
  <si>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</si>
  <si>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</si>
  <si>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</si>
  <si>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</si>
  <si>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</si>
  <si>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</si>
  <si>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</si>
  <si>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</si>
  <si>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</si>
  <si>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</si>
  <si>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</si>
  <si>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</si>
  <si>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</si>
  <si>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</si>
  <si>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</si>
  <si>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</si>
  <si>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</si>
  <si>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</si>
  <si>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</si>
  <si>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</si>
  <si>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</si>
  <si>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</si>
  <si>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</si>
  <si>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</si>
  <si>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</si>
  <si>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</si>
  <si>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</si>
  <si>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</si>
  <si>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</si>
  <si>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</si>
  <si>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</si>
  <si>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</si>
  <si>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</si>
  <si>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</si>
  <si>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</si>
  <si>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</si>
  <si>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</si>
  <si>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</si>
  <si>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</si>
  <si>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</si>
  <si>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</si>
  <si>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</si>
  <si>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</si>
  <si>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</si>
  <si>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</si>
  <si>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</si>
  <si>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</si>
  <si>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</si>
  <si>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</si>
  <si>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</si>
  <si>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</si>
  <si>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</si>
  <si>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</si>
  <si>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</si>
  <si>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</si>
  <si>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</si>
  <si>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</si>
  <si>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</si>
  <si>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</si>
  <si>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</si>
  <si>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</si>
  <si>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</si>
  <si>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</si>
  <si>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</si>
  <si>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</si>
  <si>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</si>
  <si>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</si>
  <si>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</si>
  <si>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</si>
  <si>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</si>
  <si>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</si>
  <si>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</si>
  <si>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</si>
  <si>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</si>
  <si>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</si>
  <si>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</si>
  <si>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</si>
  <si>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</si>
  <si>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</si>
  <si>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</si>
  <si>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</si>
  <si>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</si>
  <si>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</si>
  <si>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</si>
  <si>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</si>
  <si>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</si>
  <si>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</si>
  <si>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</si>
  <si>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</si>
  <si>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</si>
  <si>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</si>
  <si>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</si>
  <si>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</si>
  <si>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</si>
  <si>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</si>
  <si>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</si>
  <si>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</si>
  <si>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</si>
  <si>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</si>
  <si>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</si>
  <si>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</si>
  <si>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</si>
  <si>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</si>
  <si>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</si>
  <si>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</si>
  <si>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</si>
  <si>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</si>
  <si>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</si>
  <si>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</si>
  <si>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</si>
  <si>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</si>
  <si>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</si>
  <si>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</si>
  <si>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</si>
  <si>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</si>
  <si>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</si>
  <si>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</si>
  <si>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</si>
  <si>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</si>
  <si>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</si>
  <si>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</si>
  <si>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</si>
  <si>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</si>
  <si>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</si>
  <si>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</si>
  <si>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</si>
  <si>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</si>
  <si>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</si>
  <si>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</si>
  <si>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</si>
  <si>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</si>
  <si>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</si>
  <si>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</si>
  <si>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</si>
  <si>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</si>
  <si>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</si>
  <si>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</si>
  <si>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</si>
  <si>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</si>
  <si>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</si>
  <si>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</si>
  <si>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</si>
  <si>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</si>
  <si>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</si>
  <si>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</si>
  <si>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</si>
  <si>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</si>
  <si>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</si>
  <si>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</si>
  <si>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</si>
  <si>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</si>
  <si>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</si>
  <si>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</si>
  <si>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</si>
  <si>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</si>
  <si>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</si>
  <si>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</si>
  <si>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</si>
  <si>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</si>
  <si>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</si>
  <si>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</si>
  <si>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</si>
  <si>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</si>
  <si>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</si>
  <si>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</si>
  <si>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</si>
  <si>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</si>
  <si>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</si>
  <si>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</si>
  <si>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</si>
  <si>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</si>
  <si>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</si>
  <si>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</si>
  <si>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</si>
  <si>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</si>
  <si>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</si>
  <si>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</si>
  <si>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</si>
  <si>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</si>
  <si>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</si>
  <si>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</si>
  <si>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</si>
  <si>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</si>
  <si>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</si>
  <si>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</si>
  <si>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</si>
  <si>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</si>
  <si>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</si>
  <si>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</si>
  <si>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</si>
  <si>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</si>
  <si>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</si>
  <si>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</si>
  <si>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</si>
  <si>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</si>
  <si>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</si>
  <si>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</si>
  <si>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</si>
  <si>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</si>
  <si>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</si>
  <si>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</si>
  <si>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</si>
  <si>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</si>
  <si>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</si>
  <si>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</si>
  <si>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</si>
  <si>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</si>
  <si>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</si>
  <si>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</si>
  <si>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</si>
  <si>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</si>
  <si>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</si>
  <si>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</si>
  <si>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</si>
  <si>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</si>
  <si>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</si>
  <si>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</si>
  <si>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</si>
  <si>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</si>
  <si>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</si>
  <si>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</si>
  <si>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</si>
  <si>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</si>
  <si>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</si>
  <si>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</si>
  <si>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</si>
  <si>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</si>
  <si>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</si>
  <si>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</si>
  <si>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</si>
  <si>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</si>
  <si>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</si>
  <si>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</si>
  <si>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</si>
  <si>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</si>
  <si>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</si>
  <si>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</si>
  <si>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</si>
  <si>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</si>
  <si>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</si>
  <si>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</si>
  <si>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</si>
  <si>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</si>
  <si>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</si>
  <si>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</si>
  <si>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</si>
  <si>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</si>
  <si>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</si>
  <si>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</si>
  <si>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</si>
  <si>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</si>
  <si>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</si>
  <si>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</si>
  <si>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</si>
  <si>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</si>
  <si>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</si>
  <si>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</si>
  <si>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</si>
  <si>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</si>
  <si>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</si>
  <si>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</si>
  <si>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</si>
  <si>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</si>
  <si>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</si>
  <si>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</si>
  <si>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</si>
  <si>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</si>
  <si>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</si>
  <si>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</si>
  <si>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</si>
  <si>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</si>
  <si>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</si>
  <si>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</si>
  <si>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</si>
  <si>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</si>
  <si>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</si>
  <si>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</si>
  <si>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</si>
  <si>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</si>
  <si>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</si>
  <si>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</si>
  <si>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</si>
  <si>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</si>
  <si>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</si>
  <si>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</si>
  <si>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</si>
  <si>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</si>
  <si>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</si>
  <si>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</si>
  <si>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</si>
  <si>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</si>
  <si>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</si>
  <si>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</si>
  <si>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</si>
  <si>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</si>
  <si>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</si>
  <si>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</si>
  <si>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</si>
  <si>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</si>
  <si>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</si>
  <si>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</si>
  <si>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</si>
  <si>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</si>
  <si>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</si>
  <si>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</si>
  <si>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</si>
  <si>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</si>
  <si>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</si>
  <si>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</si>
  <si>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</si>
  <si>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</si>
  <si>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</si>
  <si>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</si>
  <si>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</si>
  <si>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</si>
  <si>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</si>
  <si>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</si>
  <si>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</si>
  <si>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</si>
  <si>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</si>
  <si>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</si>
  <si>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</si>
  <si>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</si>
  <si>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</si>
  <si>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</si>
  <si>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</si>
  <si>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</si>
  <si>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</si>
  <si>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</si>
  <si>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</si>
  <si>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</si>
  <si>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</si>
  <si>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</si>
  <si>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</si>
  <si>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</si>
  <si>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</si>
  <si>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</si>
  <si>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</si>
  <si>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</si>
  <si>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</si>
  <si>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</si>
  <si>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</si>
  <si>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</si>
  <si>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</si>
  <si>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</si>
  <si>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</si>
  <si>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</si>
  <si>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</si>
  <si>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</si>
  <si>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</si>
  <si>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</si>
  <si>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</si>
  <si>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</si>
  <si>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</si>
  <si>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</si>
  <si>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</si>
  <si>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</si>
  <si>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</si>
  <si>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</si>
  <si>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</si>
  <si>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</si>
  <si>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</si>
  <si>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</si>
  <si>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</si>
  <si>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</si>
  <si>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</si>
  <si>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</si>
  <si>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</si>
  <si>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</si>
  <si>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</si>
  <si>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</si>
  <si>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</si>
  <si>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</si>
  <si>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</si>
  <si>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</si>
  <si>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</si>
  <si>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</si>
  <si>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</si>
  <si>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</si>
  <si>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</si>
  <si>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</si>
  <si>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</si>
  <si>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</si>
  <si>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</si>
  <si>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</si>
  <si>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</si>
  <si>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</si>
  <si>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</si>
  <si>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</si>
  <si>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</si>
  <si>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</si>
  <si>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</si>
  <si>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</si>
  <si>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</si>
  <si>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</si>
  <si>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</si>
  <si>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</si>
  <si>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</si>
  <si>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</si>
  <si>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</si>
  <si>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</si>
  <si>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</si>
  <si>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</si>
  <si>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</si>
  <si>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</si>
  <si>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</si>
  <si>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</si>
  <si>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</si>
  <si>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</si>
  <si>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</si>
  <si>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</si>
  <si>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</si>
  <si>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</si>
  <si>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</si>
  <si>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</si>
  <si>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</si>
  <si>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</si>
  <si>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</si>
  <si>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</si>
  <si>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</si>
  <si>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</si>
  <si>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</si>
  <si>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</si>
  <si>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</si>
  <si>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</si>
  <si>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</si>
  <si>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</si>
  <si>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</si>
  <si>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</si>
  <si>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</si>
  <si>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</si>
  <si>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</si>
  <si>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</si>
  <si>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</si>
  <si>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</si>
  <si>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</si>
  <si>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</si>
  <si>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</si>
  <si>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</si>
  <si>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</si>
  <si>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</si>
  <si>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</si>
  <si>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</si>
  <si>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</si>
  <si>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</si>
  <si>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</si>
  <si>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</si>
  <si>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</si>
  <si>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</si>
  <si>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</si>
  <si>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</si>
  <si>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</si>
  <si>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</si>
  <si>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</si>
  <si>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</si>
  <si>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</si>
  <si>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</si>
  <si>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</si>
  <si>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</si>
  <si>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</si>
  <si>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</si>
  <si>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</si>
  <si>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</si>
  <si>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</si>
  <si>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</si>
  <si>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</si>
  <si>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</si>
  <si>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</si>
  <si>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</si>
  <si>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</si>
  <si>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</si>
  <si>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</si>
  <si>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</si>
  <si>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</si>
  <si>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</si>
  <si>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</si>
  <si>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</si>
  <si>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</si>
  <si>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</si>
  <si>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</si>
  <si>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</si>
  <si>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</si>
  <si>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</si>
  <si>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</si>
  <si>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</si>
  <si>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</si>
  <si>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</si>
  <si>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</si>
  <si>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</si>
  <si>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</si>
  <si>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</si>
  <si>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</si>
  <si>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</si>
  <si>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</si>
  <si>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</si>
  <si>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</si>
  <si>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</si>
  <si>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</si>
  <si>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</si>
  <si>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</si>
  <si>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</si>
  <si>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</si>
  <si>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</si>
  <si>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</si>
  <si>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</si>
  <si>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</si>
  <si>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</si>
  <si>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</si>
  <si>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</si>
  <si>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</si>
  <si>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</si>
  <si>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</si>
  <si>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</si>
  <si>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</si>
  <si>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</si>
  <si>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</si>
  <si>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</si>
  <si>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</si>
  <si>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</si>
  <si>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</si>
  <si>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</si>
  <si>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</si>
  <si>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</si>
  <si>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</si>
  <si>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</si>
  <si>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</si>
  <si>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</si>
  <si>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</si>
  <si>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</si>
  <si>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</si>
  <si>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</si>
  <si>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</si>
  <si>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</si>
  <si>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</si>
  <si>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</si>
  <si>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</si>
  <si>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</si>
  <si>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</si>
  <si>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</si>
  <si>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</si>
  <si>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</si>
  <si>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</si>
  <si>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</si>
  <si>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</si>
  <si>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</si>
  <si>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</si>
  <si>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</si>
  <si>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</si>
  <si>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</si>
  <si>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</si>
  <si>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</si>
  <si>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</si>
  <si>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</si>
  <si>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</si>
  <si>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</si>
  <si>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</si>
  <si>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</si>
  <si>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</si>
  <si>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</si>
  <si>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</si>
  <si>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</si>
  <si>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</si>
  <si>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</si>
  <si>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</si>
  <si>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</si>
  <si>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</si>
  <si>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</si>
  <si>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</si>
  <si>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</si>
  <si>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</si>
  <si>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</si>
  <si>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</si>
  <si>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</si>
  <si>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</si>
  <si>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</si>
  <si>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</si>
  <si>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</si>
  <si>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</si>
  <si>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</si>
  <si>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</si>
  <si>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</si>
  <si>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</si>
  <si>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</si>
  <si>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</si>
  <si>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</si>
  <si>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</si>
  <si>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</si>
  <si>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</si>
  <si>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</si>
  <si>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</si>
  <si>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</si>
  <si>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</si>
  <si>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</si>
  <si>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</si>
  <si>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</si>
  <si>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</si>
  <si>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</si>
  <si>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</si>
  <si>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</si>
  <si>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</si>
  <si>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</si>
  <si>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</si>
  <si>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</si>
  <si>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</si>
  <si>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</si>
  <si>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</si>
  <si>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</si>
  <si>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</si>
  <si>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</si>
  <si>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</si>
  <si>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</si>
  <si>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</si>
  <si>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</si>
  <si>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</si>
  <si>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</si>
  <si>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</si>
  <si>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</si>
  <si>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</si>
  <si>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</si>
  <si>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</si>
  <si>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</si>
  <si>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</si>
  <si>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</si>
  <si>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</si>
  <si>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</si>
  <si>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</si>
  <si>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</si>
  <si>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</si>
  <si>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</si>
  <si>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</si>
  <si>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</si>
  <si>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</si>
  <si>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</si>
  <si>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</si>
  <si>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</si>
  <si>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</si>
  <si>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</si>
  <si>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</si>
  <si>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</si>
  <si>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</si>
  <si>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</si>
  <si>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</si>
  <si>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</si>
  <si>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</si>
  <si>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</si>
  <si>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</si>
  <si>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</si>
  <si>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</si>
  <si>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</si>
  <si>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</si>
  <si>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</si>
  <si>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</si>
  <si>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</si>
  <si>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</si>
  <si>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</si>
  <si>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</si>
  <si>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</si>
  <si>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</si>
  <si>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</si>
  <si>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</si>
  <si>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</si>
  <si>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</si>
  <si>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</si>
  <si>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</si>
  <si>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</si>
  <si>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</si>
  <si>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</si>
  <si>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</si>
  <si>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</si>
  <si>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</si>
  <si>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</si>
  <si>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</si>
  <si>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</si>
  <si>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</si>
  <si>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</si>
  <si>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</si>
  <si>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</si>
  <si>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</si>
  <si>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</si>
  <si>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</si>
  <si>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</si>
  <si>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</si>
  <si>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</si>
  <si>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</si>
  <si>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</si>
  <si>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</si>
  <si>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</si>
  <si>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</si>
  <si>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</si>
  <si>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</si>
  <si>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</si>
  <si>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</si>
  <si>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</si>
  <si>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</si>
  <si>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</si>
  <si>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</si>
  <si>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</si>
  <si>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</si>
  <si>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</si>
  <si>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</si>
  <si>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</si>
  <si>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</si>
  <si>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</si>
  <si>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</si>
  <si>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</si>
  <si>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</si>
  <si>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</si>
  <si>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</si>
  <si>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</si>
  <si>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</si>
  <si>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</si>
  <si>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</si>
  <si>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</si>
  <si>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</si>
  <si>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</si>
  <si>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</si>
  <si>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</si>
  <si>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</si>
  <si>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</si>
  <si>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</si>
  <si>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</si>
  <si>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</si>
  <si>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</si>
  <si>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</si>
  <si>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</si>
  <si>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</si>
  <si>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</si>
  <si>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</si>
  <si>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</si>
  <si>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</si>
  <si>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</si>
  <si>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</si>
  <si>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</si>
  <si>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</si>
  <si>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</si>
  <si>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</si>
  <si>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</si>
  <si>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</si>
  <si>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</si>
  <si>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</si>
  <si>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</si>
  <si>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</si>
  <si>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</si>
  <si>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</si>
  <si>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</si>
  <si>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</si>
  <si>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</si>
  <si>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</si>
  <si>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</si>
  <si>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</si>
  <si>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</si>
  <si>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</si>
  <si>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</si>
  <si>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</si>
  <si>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</si>
  <si>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</si>
  <si>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</si>
  <si>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</si>
  <si>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</si>
  <si>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</si>
  <si>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</si>
  <si>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</si>
  <si>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</si>
  <si>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</si>
  <si>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</si>
  <si>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</si>
  <si>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</si>
  <si>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</si>
  <si>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</si>
  <si>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</si>
  <si>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</si>
  <si>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</si>
  <si>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</si>
  <si>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</si>
  <si>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</si>
  <si>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</si>
  <si>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</si>
  <si>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</si>
  <si>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</si>
  <si>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</si>
  <si>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</si>
  <si>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</si>
  <si>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</si>
  <si>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</si>
  <si>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</si>
  <si>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</si>
  <si>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</si>
  <si>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</si>
  <si>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</si>
  <si>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</si>
  <si>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</si>
  <si>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</si>
  <si>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</si>
  <si>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</si>
  <si>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</si>
  <si>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</si>
  <si>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</si>
  <si>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</si>
  <si>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</si>
  <si>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</si>
  <si>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</si>
  <si>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</si>
  <si>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</si>
  <si>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</si>
  <si>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</si>
  <si>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</si>
  <si>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</si>
  <si>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</si>
  <si>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</si>
  <si>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</si>
  <si>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</si>
  <si>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</si>
  <si>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</si>
  <si>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</si>
  <si>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</si>
  <si>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</si>
  <si>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</si>
  <si>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</si>
  <si>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</si>
  <si>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</si>
  <si>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</si>
  <si>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</si>
  <si>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</si>
  <si>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</si>
  <si>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</si>
  <si>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</si>
  <si>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</si>
  <si>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</si>
  <si>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</si>
  <si>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</si>
  <si>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</si>
  <si>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</si>
  <si>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</si>
  <si>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</si>
  <si>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</si>
  <si>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</si>
  <si>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</si>
  <si>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</si>
  <si>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</si>
  <si>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</si>
  <si>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</si>
  <si>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</si>
  <si>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</si>
  <si>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</si>
  <si>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</si>
  <si>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</si>
  <si>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</si>
  <si>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</si>
  <si>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</si>
  <si>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</si>
  <si>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</si>
  <si>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</si>
  <si>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</si>
  <si>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</si>
  <si>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</si>
  <si>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</si>
  <si>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</si>
  <si>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</si>
  <si>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</si>
  <si>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</si>
  <si>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</si>
  <si>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</si>
  <si>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</si>
  <si>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</si>
  <si>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</si>
  <si>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</si>
  <si>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</si>
  <si>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</si>
  <si>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</si>
  <si>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</si>
  <si>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</si>
  <si>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</si>
  <si>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</si>
  <si>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</si>
  <si>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</si>
  <si>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</si>
  <si>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</si>
  <si>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</si>
  <si>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</si>
  <si>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</si>
  <si>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</si>
  <si>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</si>
  <si>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</si>
  <si>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</si>
  <si>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</si>
  <si>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</si>
  <si>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</si>
  <si>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</si>
  <si>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</si>
  <si>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</si>
  <si>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</si>
  <si>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</si>
  <si>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</si>
  <si>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</si>
  <si>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</si>
  <si>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</si>
  <si>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</si>
  <si>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</si>
  <si>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</si>
  <si>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</si>
  <si>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</si>
  <si>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</si>
  <si>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</si>
  <si>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</si>
  <si>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</si>
  <si>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</si>
  <si>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</si>
  <si>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</si>
  <si>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</si>
  <si>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</si>
  <si>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</si>
  <si>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</si>
  <si>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</si>
  <si>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</si>
  <si>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</si>
  <si>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</si>
  <si>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</si>
  <si>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</si>
  <si>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</si>
  <si>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</si>
  <si>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</si>
  <si>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</si>
  <si>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</si>
  <si>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</si>
  <si>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</si>
  <si>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</si>
  <si>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</si>
  <si>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</si>
  <si>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</si>
  <si>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</si>
  <si>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</si>
  <si>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</si>
  <si>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</si>
  <si>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</si>
  <si>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</si>
  <si>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</si>
  <si>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</si>
  <si>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</si>
  <si>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</si>
  <si>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</si>
  <si>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</si>
  <si>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</si>
  <si>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</si>
  <si>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</si>
  <si>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</si>
  <si>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</si>
  <si>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</si>
  <si>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</si>
  <si>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</si>
  <si>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</si>
  <si>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</si>
  <si>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</si>
  <si>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</si>
  <si>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</si>
  <si>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</si>
  <si>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</si>
  <si>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</si>
  <si>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</si>
  <si>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</si>
  <si>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</si>
  <si>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</si>
  <si>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</si>
  <si>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</si>
  <si>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</si>
  <si>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</si>
  <si>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</si>
  <si>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</si>
  <si>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</si>
  <si>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</si>
  <si>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</si>
  <si>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</si>
  <si>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</si>
  <si>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</si>
  <si>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</si>
  <si>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</si>
  <si>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</si>
  <si>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</si>
  <si>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</si>
  <si>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</si>
  <si>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</si>
  <si>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</si>
  <si>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</si>
  <si>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</si>
  <si>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</si>
  <si>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</si>
  <si>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</si>
  <si>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</si>
  <si>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</si>
  <si>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</si>
  <si>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</si>
  <si>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</si>
  <si>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</si>
  <si>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</si>
  <si>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</si>
  <si>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</si>
  <si>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</si>
  <si>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</si>
  <si>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</si>
  <si>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</si>
  <si>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</si>
  <si>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</si>
  <si>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</si>
  <si>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</si>
  <si>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</si>
  <si>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</si>
  <si>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</si>
  <si>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</si>
  <si>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</si>
  <si>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</si>
  <si>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</si>
  <si>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</si>
  <si>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</si>
  <si>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</si>
  <si>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</si>
  <si>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</si>
  <si>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</si>
  <si>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</si>
  <si>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</si>
  <si>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</si>
  <si>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</si>
  <si>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</si>
  <si>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</si>
  <si>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</si>
  <si>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</si>
  <si>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</si>
  <si>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</si>
  <si>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</si>
  <si>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</si>
  <si>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</si>
  <si>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</si>
  <si>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</si>
  <si>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</si>
  <si>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</si>
  <si>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</si>
  <si>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</si>
  <si>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</si>
  <si>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</si>
  <si>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</si>
  <si>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</si>
  <si>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</si>
  <si>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</si>
  <si>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</si>
  <si>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</si>
  <si>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</si>
  <si>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</si>
  <si>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</si>
  <si>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</si>
  <si>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</si>
  <si>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</si>
  <si>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</si>
  <si>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</si>
  <si>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</si>
  <si>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</si>
  <si>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</si>
  <si>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</si>
  <si>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</si>
  <si>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</si>
  <si>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</si>
  <si>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</si>
  <si>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</si>
  <si>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</si>
  <si>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</si>
  <si>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</si>
  <si>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</si>
  <si>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</si>
  <si>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</si>
  <si>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</si>
  <si>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</si>
  <si>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</si>
  <si>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</si>
  <si>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</si>
  <si>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</si>
  <si>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</si>
  <si>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</si>
  <si>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</si>
  <si>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</si>
  <si>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</si>
  <si>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</si>
  <si>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</si>
  <si>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</si>
  <si>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</si>
  <si>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</si>
  <si>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</si>
  <si>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</si>
  <si>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</si>
  <si>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</si>
  <si>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</si>
  <si>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</si>
  <si>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</si>
  <si>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</si>
  <si>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</si>
  <si>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</si>
  <si>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</si>
  <si>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</si>
  <si>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</si>
  <si>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</si>
  <si>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</si>
  <si>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</si>
  <si>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</si>
  <si>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</si>
  <si>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</si>
  <si>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</si>
  <si>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</si>
  <si>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</si>
  <si>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</si>
  <si>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</si>
  <si>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</si>
  <si>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</si>
  <si>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</si>
  <si>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</si>
  <si>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</si>
  <si>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</si>
  <si>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</si>
  <si>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</si>
  <si>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</si>
  <si>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</si>
  <si>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</si>
  <si>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</si>
  <si>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</si>
  <si>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</si>
  <si>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</si>
  <si>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</si>
  <si>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</si>
  <si>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</si>
  <si>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</si>
  <si>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</si>
  <si>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</si>
  <si>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</si>
  <si>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</si>
  <si>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</si>
  <si>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</si>
  <si>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</si>
  <si>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</si>
  <si>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</si>
  <si>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</si>
  <si>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</si>
  <si>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</si>
  <si>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</si>
  <si>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</si>
  <si>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</si>
  <si>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</si>
  <si>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</si>
  <si>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</si>
  <si>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</si>
  <si>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</si>
  <si>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</si>
  <si>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</si>
  <si>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</si>
  <si>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</si>
  <si>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</si>
  <si>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</si>
  <si>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</si>
  <si>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</si>
  <si>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</si>
  <si>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</si>
  <si>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</si>
  <si>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</si>
  <si>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</si>
  <si>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</si>
  <si>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</si>
  <si>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</si>
  <si>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</si>
  <si>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</si>
  <si>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</si>
  <si>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</si>
  <si>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</si>
  <si>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</si>
  <si>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</si>
  <si>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</si>
  <si>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</si>
  <si>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</si>
  <si>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</si>
  <si>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</si>
  <si>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</si>
  <si>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</si>
  <si>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</si>
  <si>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</si>
  <si>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</si>
  <si>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</si>
  <si>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</si>
  <si>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</si>
  <si>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</si>
  <si>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</si>
  <si>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</si>
  <si>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</si>
  <si>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</si>
  <si>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</si>
  <si>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</si>
  <si>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</si>
  <si>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</si>
  <si>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</si>
  <si>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</si>
  <si>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</si>
  <si>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</si>
  <si>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</si>
  <si>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</si>
  <si>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</si>
  <si>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</si>
  <si>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</si>
  <si>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</si>
  <si>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</si>
  <si>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</si>
  <si>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</si>
  <si>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</si>
  <si>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</si>
  <si>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</si>
  <si>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</si>
  <si>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</si>
  <si>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</si>
  <si>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</si>
  <si>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</si>
  <si>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</si>
  <si>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</si>
  <si>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</si>
  <si>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</si>
  <si>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</si>
  <si>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</si>
  <si>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</si>
  <si>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</si>
  <si>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</si>
  <si>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</si>
  <si>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</si>
  <si>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</si>
  <si>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</si>
  <si>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</si>
  <si>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</si>
  <si>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</si>
  <si>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</si>
  <si>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</si>
  <si>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</si>
  <si>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</si>
  <si>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</si>
  <si>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</si>
  <si>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</si>
  <si>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</si>
  <si>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</si>
  <si>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</si>
  <si>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</si>
  <si>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</si>
  <si>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</si>
  <si>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</si>
  <si>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</si>
  <si>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</si>
  <si>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</si>
  <si>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</si>
  <si>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</si>
  <si>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</si>
  <si>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</si>
  <si>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</si>
  <si>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</si>
  <si>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</si>
  <si>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</si>
  <si>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</si>
  <si>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</si>
  <si>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</si>
  <si>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</si>
  <si>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</si>
  <si>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</si>
  <si>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</si>
  <si>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</si>
  <si>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</si>
  <si>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</si>
  <si>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</si>
  <si>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</si>
  <si>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</si>
  <si>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</si>
  <si>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</si>
  <si>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</si>
  <si>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</si>
  <si>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</si>
  <si>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</si>
  <si>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</si>
  <si>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</si>
  <si>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</si>
  <si>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</si>
  <si>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</si>
  <si>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</si>
  <si>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</si>
  <si>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</si>
  <si>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</si>
  <si>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</si>
  <si>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</si>
  <si>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</si>
  <si>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</si>
  <si>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</si>
  <si>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</si>
  <si>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</si>
  <si>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</si>
  <si>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</si>
  <si>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</si>
  <si>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</si>
  <si>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</si>
  <si>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</si>
  <si>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</si>
  <si>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</si>
  <si>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</si>
  <si>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</si>
  <si>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</si>
  <si>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</si>
  <si>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</si>
  <si>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</si>
  <si>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</si>
  <si>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</si>
  <si>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</si>
  <si>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</si>
  <si>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</si>
  <si>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</si>
  <si>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</si>
  <si>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</si>
  <si>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</si>
  <si>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</si>
  <si>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</si>
  <si>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</si>
  <si>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</si>
  <si>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</si>
  <si>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</si>
  <si>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</si>
  <si>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</si>
  <si>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</si>
  <si>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</si>
  <si>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</si>
  <si>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</si>
  <si>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</si>
  <si>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</si>
  <si>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</si>
  <si>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</si>
  <si>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</si>
  <si>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</si>
  <si>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</si>
  <si>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</si>
  <si>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</si>
  <si>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</si>
  <si>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</si>
  <si>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</si>
  <si>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</si>
  <si>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</si>
  <si>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</si>
  <si>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</si>
  <si>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</si>
  <si>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</si>
  <si>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</si>
  <si>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</si>
  <si>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</si>
  <si>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</si>
  <si>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</si>
  <si>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</si>
  <si>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</si>
  <si>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</si>
  <si>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</si>
  <si>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</si>
  <si>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</si>
  <si>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</si>
  <si>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</si>
  <si>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</si>
  <si>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</si>
  <si>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</si>
  <si>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</si>
  <si>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</si>
  <si>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</si>
  <si>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</si>
  <si>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</si>
  <si>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</si>
  <si>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</si>
  <si>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</si>
  <si>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</si>
  <si>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</si>
  <si>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</si>
  <si>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</si>
  <si>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</si>
  <si>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</si>
  <si>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</si>
  <si>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</si>
  <si>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</si>
  <si>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</si>
  <si>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</si>
  <si>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</si>
  <si>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</si>
  <si>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</si>
  <si>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</si>
  <si>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</si>
  <si>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</si>
  <si>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</si>
  <si>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</si>
  <si>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</si>
  <si>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</si>
  <si>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</si>
  <si>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</si>
  <si>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</si>
  <si>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</si>
  <si>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</si>
  <si>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</si>
  <si>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</si>
  <si>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</si>
  <si>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</si>
  <si>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</si>
  <si>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</si>
  <si>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</si>
  <si>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</si>
  <si>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</si>
  <si>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</si>
  <si>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</si>
  <si>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</si>
  <si>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</si>
  <si>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</si>
  <si>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</si>
  <si>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</si>
  <si>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</si>
  <si>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</si>
  <si>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</si>
  <si>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</si>
  <si>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</si>
  <si>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</si>
  <si>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</si>
  <si>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</si>
  <si>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</si>
  <si>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</si>
  <si>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</si>
  <si>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</si>
  <si>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</si>
  <si>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</si>
  <si>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</si>
  <si>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</si>
  <si>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</si>
  <si>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</si>
  <si>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</si>
  <si>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</si>
  <si>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</si>
  <si>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</si>
  <si>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</si>
  <si>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</si>
  <si>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</si>
  <si>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</si>
  <si>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</si>
  <si>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</si>
  <si>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</si>
  <si>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</si>
  <si>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</si>
  <si>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</si>
  <si>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</si>
  <si>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</si>
  <si>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</si>
  <si>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</si>
  <si>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</si>
  <si>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</si>
  <si>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</si>
  <si>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</si>
  <si>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</si>
  <si>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</si>
  <si>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</si>
  <si>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</si>
  <si>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</si>
  <si>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</si>
  <si>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</si>
  <si>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</si>
  <si>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</si>
  <si>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</si>
  <si>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</si>
  <si>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</si>
  <si>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</si>
  <si>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</si>
  <si>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</si>
  <si>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</si>
  <si>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</si>
  <si>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</si>
  <si>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</si>
  <si>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</si>
  <si>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</si>
  <si>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</si>
  <si>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</si>
  <si>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</si>
  <si>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</si>
  <si>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</si>
  <si>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</si>
  <si>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</si>
  <si>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</si>
  <si>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</si>
  <si>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</si>
  <si>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</si>
  <si>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</si>
  <si>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</si>
  <si>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</si>
  <si>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</si>
  <si>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</si>
  <si>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</si>
  <si>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</si>
  <si>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</si>
  <si>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</si>
  <si>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</si>
  <si>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</si>
  <si>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</si>
  <si>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</si>
  <si>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</si>
  <si>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</si>
  <si>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</si>
  <si>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</si>
  <si>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</si>
  <si>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</si>
  <si>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</si>
  <si>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</si>
  <si>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</si>
  <si>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</si>
  <si>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</si>
  <si>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</si>
  <si>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</si>
  <si>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</si>
  <si>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</si>
  <si>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</si>
  <si>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</si>
  <si>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</si>
  <si>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</si>
  <si>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</si>
  <si>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</si>
  <si>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</si>
  <si>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</si>
  <si>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</si>
  <si>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</si>
  <si>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</si>
  <si>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</si>
  <si>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</si>
  <si>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</si>
  <si>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</si>
  <si>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</si>
  <si>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</si>
  <si>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</si>
  <si>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</si>
  <si>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</si>
  <si>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</si>
  <si>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</si>
  <si>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</si>
  <si>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</si>
  <si>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</si>
  <si>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</si>
  <si>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</si>
  <si>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</si>
  <si>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</si>
  <si>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</si>
  <si>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</si>
  <si>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</si>
  <si>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</si>
  <si>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</si>
  <si>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</si>
  <si>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</si>
  <si>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</si>
  <si>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</si>
  <si>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</si>
  <si>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</si>
  <si>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</si>
  <si>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</si>
  <si>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</si>
  <si>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</si>
  <si>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</si>
  <si>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</si>
  <si>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</si>
  <si>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</si>
  <si>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</si>
  <si>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</si>
  <si>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</si>
  <si>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</si>
  <si>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</si>
  <si>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</si>
  <si>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</si>
  <si>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</si>
  <si>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</si>
  <si>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</si>
  <si>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</si>
  <si>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</si>
  <si>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</si>
  <si>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</si>
  <si>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</si>
  <si>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</si>
  <si>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</si>
  <si>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</si>
  <si>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</si>
  <si>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</si>
  <si>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</si>
  <si>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</si>
  <si>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</si>
  <si>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</si>
  <si>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</si>
  <si>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</si>
  <si>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</si>
  <si>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</si>
  <si>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</si>
  <si>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</si>
  <si>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</si>
  <si>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</si>
  <si>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</si>
  <si>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</si>
  <si>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</si>
  <si>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</si>
  <si>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</si>
  <si>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</si>
  <si>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</si>
  <si>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</si>
  <si>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</si>
  <si>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</si>
  <si>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</si>
  <si>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</si>
  <si>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</si>
  <si>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</si>
  <si>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</si>
  <si>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</si>
  <si>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</si>
  <si>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</si>
  <si>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</si>
  <si>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</si>
  <si>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</si>
  <si>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</si>
  <si>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</si>
  <si>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</si>
  <si>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</si>
  <si>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</si>
  <si>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</si>
  <si>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</si>
  <si>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</si>
  <si>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</si>
  <si>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</si>
  <si>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</si>
  <si>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</si>
  <si>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</si>
  <si>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</si>
  <si>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</si>
  <si>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</si>
  <si>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</si>
  <si>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</si>
  <si>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</si>
  <si>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</si>
  <si>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</si>
  <si>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</si>
  <si>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</si>
  <si>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</si>
  <si>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</si>
  <si>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</si>
  <si>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</si>
  <si>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</si>
  <si>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</si>
  <si>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</si>
  <si>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</si>
  <si>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</si>
  <si>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</si>
  <si>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</si>
  <si>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</si>
  <si>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</si>
  <si>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</si>
  <si>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</si>
  <si>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</si>
  <si>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</si>
  <si>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</si>
  <si>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</si>
  <si>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</si>
  <si>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</si>
  <si>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</si>
  <si>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</si>
  <si>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</si>
  <si>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</si>
  <si>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</si>
  <si>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</si>
  <si>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</si>
  <si>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</si>
  <si>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</si>
  <si>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</si>
  <si>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</si>
  <si>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</si>
  <si>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</si>
  <si>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</si>
  <si>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</si>
  <si>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</si>
  <si>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</si>
  <si>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</si>
  <si>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</si>
  <si>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</si>
  <si>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</si>
  <si>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</si>
  <si>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</si>
  <si>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</si>
  <si>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</si>
  <si>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</si>
  <si>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</si>
  <si>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</si>
  <si>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</si>
  <si>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</si>
  <si>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</si>
  <si>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</si>
  <si>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</si>
  <si>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</si>
  <si>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</si>
  <si>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</si>
  <si>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</si>
  <si>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</si>
  <si>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</si>
  <si>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</si>
  <si>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</si>
  <si>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</si>
  <si>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</si>
  <si>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</si>
  <si>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</si>
  <si>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</si>
  <si>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</si>
  <si>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</si>
  <si>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</si>
  <si>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</si>
  <si>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</si>
  <si>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</si>
  <si>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</si>
  <si>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</si>
  <si>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</si>
  <si>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</si>
  <si>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</si>
  <si>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</si>
  <si>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</si>
  <si>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</si>
  <si>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</si>
  <si>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</si>
  <si>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</si>
  <si>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</si>
  <si>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</si>
  <si>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</si>
  <si>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</si>
  <si>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</si>
  <si>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</si>
  <si>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</si>
  <si>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</si>
  <si>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</si>
  <si>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</si>
  <si>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</si>
  <si>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</si>
  <si>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</si>
  <si>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</si>
  <si>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</si>
  <si>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</si>
  <si>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</si>
  <si>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</si>
  <si>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</si>
  <si>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</si>
  <si>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</si>
  <si>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</si>
  <si>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</si>
  <si>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</si>
  <si>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</si>
  <si>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</si>
  <si>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</si>
  <si>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</si>
  <si>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</si>
  <si>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</si>
  <si>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</si>
  <si>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</si>
  <si>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</si>
  <si>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</si>
  <si>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</si>
  <si>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</si>
  <si>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</si>
  <si>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</si>
  <si>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</si>
  <si>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</si>
  <si>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</si>
  <si>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</si>
  <si>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</si>
  <si>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</si>
  <si>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</si>
  <si>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</si>
  <si>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</si>
  <si>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</si>
  <si>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</si>
  <si>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</si>
  <si>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</si>
  <si>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</si>
  <si>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</si>
  <si>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</si>
  <si>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</si>
  <si>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</si>
  <si>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</si>
  <si>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</si>
  <si>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</si>
  <si>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</si>
  <si>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</si>
  <si>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</si>
  <si>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</si>
  <si>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</si>
  <si>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</si>
  <si>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</si>
  <si>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</si>
  <si>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</si>
  <si>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</si>
  <si>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</si>
  <si>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</si>
  <si>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</si>
  <si>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</si>
  <si>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</si>
  <si>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</si>
  <si>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</si>
  <si>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</si>
  <si>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</si>
  <si>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</si>
  <si>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</si>
  <si>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</si>
  <si>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</si>
  <si>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</si>
  <si>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</si>
  <si>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</si>
  <si>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</si>
  <si>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</si>
  <si>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</si>
  <si>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</si>
  <si>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</si>
  <si>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</si>
  <si>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</si>
  <si>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</si>
  <si>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</si>
  <si>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</si>
  <si>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</si>
  <si>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</si>
  <si>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</si>
  <si>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</si>
  <si>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</si>
  <si>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</si>
  <si>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</si>
  <si>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</si>
  <si>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</si>
  <si>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</si>
  <si>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</si>
  <si>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</si>
  <si>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</si>
  <si>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</si>
  <si>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</si>
  <si>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</si>
  <si>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</si>
  <si>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</si>
  <si>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</si>
  <si>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</si>
  <si>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</si>
  <si>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</si>
  <si>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</si>
  <si>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</si>
  <si>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</si>
  <si>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</si>
  <si>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</si>
  <si>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</si>
  <si>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</si>
  <si>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</si>
  <si>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</si>
  <si>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</si>
  <si>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</si>
  <si>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</si>
  <si>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</si>
  <si>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</si>
  <si>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</si>
  <si>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</si>
  <si>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</si>
  <si>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</si>
  <si>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</si>
  <si>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</si>
  <si>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</si>
  <si>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</si>
  <si>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</si>
  <si>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</si>
  <si>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</si>
  <si>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</si>
  <si>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</si>
  <si>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</si>
  <si>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</si>
  <si>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</si>
  <si>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</si>
  <si>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</si>
  <si>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</si>
  <si>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</si>
  <si>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</si>
  <si>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</si>
  <si>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</si>
  <si>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</si>
  <si>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</si>
  <si>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</si>
  <si>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</si>
  <si>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</si>
  <si>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</si>
  <si>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</si>
  <si>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</si>
  <si>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</si>
  <si>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</si>
  <si>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</si>
  <si>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</si>
  <si>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</si>
  <si>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</si>
  <si>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</si>
  <si>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</si>
  <si>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</si>
  <si>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</si>
  <si>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</si>
  <si>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</si>
  <si>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</si>
  <si>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</si>
  <si>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</si>
  <si>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</si>
  <si>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</si>
  <si>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</si>
  <si>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</si>
  <si>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</si>
  <si>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</si>
  <si>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</si>
  <si>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</si>
  <si>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</si>
  <si>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</si>
  <si>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</si>
  <si>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</si>
  <si>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</si>
  <si>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</si>
  <si>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</si>
  <si>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</si>
  <si>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</si>
  <si>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</si>
  <si>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</si>
  <si>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</si>
  <si>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</si>
  <si>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</si>
  <si>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</si>
  <si>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</si>
  <si>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</si>
  <si>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</si>
  <si>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</si>
  <si>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</si>
  <si>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</si>
  <si>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</si>
  <si>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</si>
  <si>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</si>
  <si>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</si>
  <si>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</si>
  <si>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</si>
  <si>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</si>
  <si>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</si>
  <si>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</si>
  <si>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</si>
  <si>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</si>
  <si>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</si>
  <si>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</si>
  <si>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</si>
  <si>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</si>
  <si>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</si>
  <si>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</si>
  <si>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</si>
  <si>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</si>
  <si>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</si>
  <si>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</si>
  <si>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</si>
  <si>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</si>
  <si>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</si>
  <si>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</si>
  <si>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</si>
  <si>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</si>
  <si>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</si>
  <si>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</si>
  <si>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</si>
  <si>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</si>
  <si>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</si>
  <si>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</si>
  <si>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</si>
  <si>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</si>
  <si>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</si>
  <si>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</si>
  <si>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</si>
  <si>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</si>
  <si>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</si>
  <si>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</si>
  <si>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</si>
  <si>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</si>
  <si>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</si>
  <si>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</si>
  <si>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</si>
  <si>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</si>
  <si>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</si>
  <si>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</si>
  <si>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</si>
  <si>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</si>
  <si>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</si>
  <si>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</si>
  <si>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</si>
  <si>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</si>
  <si>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</si>
  <si>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</si>
  <si>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</si>
  <si>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</si>
  <si>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</si>
  <si>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</si>
  <si>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</si>
  <si>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</si>
  <si>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</si>
  <si>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</si>
  <si>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</si>
  <si>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</si>
  <si>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</si>
  <si>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</si>
  <si>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</si>
  <si>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</si>
  <si>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</si>
  <si>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</si>
  <si>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</si>
  <si>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</si>
  <si>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</si>
  <si>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</si>
  <si>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</si>
  <si>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</si>
  <si>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</si>
  <si>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</si>
  <si>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</si>
  <si>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</si>
  <si>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</si>
  <si>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</si>
  <si>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</si>
  <si>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</si>
  <si>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</si>
  <si>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</si>
  <si>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</si>
  <si>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</si>
  <si>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</si>
  <si>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</si>
  <si>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</si>
  <si>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</si>
  <si>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</si>
  <si>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</si>
  <si>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</si>
  <si>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</si>
  <si>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</si>
  <si>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</si>
  <si>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</si>
  <si>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</si>
  <si>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</si>
  <si>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</si>
  <si>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</si>
  <si>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</si>
  <si>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</si>
  <si>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</si>
  <si>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</si>
  <si>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</si>
  <si>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</si>
  <si>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</si>
  <si>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</si>
  <si>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</si>
  <si>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</si>
  <si>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</si>
  <si>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</si>
  <si>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</si>
  <si>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</si>
  <si>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</si>
  <si>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</si>
  <si>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</si>
  <si>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</si>
  <si>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</si>
  <si>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</si>
  <si>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</si>
  <si>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</si>
  <si>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</si>
  <si>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</si>
  <si>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</si>
  <si>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</si>
  <si>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</si>
  <si>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</si>
  <si>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</si>
  <si>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</si>
  <si>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</si>
  <si>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</si>
  <si>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</si>
  <si>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</si>
  <si>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</si>
  <si>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</si>
  <si>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</si>
  <si>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</si>
  <si>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</si>
  <si>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</si>
  <si>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</si>
  <si>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</si>
  <si>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</si>
  <si>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</si>
  <si>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</si>
  <si>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</si>
  <si>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</si>
  <si>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</si>
  <si>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</si>
  <si>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</si>
  <si>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</si>
  <si>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</si>
  <si>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</si>
  <si>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</si>
  <si>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</si>
  <si>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</si>
  <si>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</si>
  <si>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</si>
  <si>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</si>
  <si>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</si>
  <si>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</si>
  <si>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</si>
  <si>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</si>
  <si>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</si>
  <si>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</si>
  <si>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</si>
  <si>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</si>
  <si>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</si>
  <si>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</si>
  <si>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</si>
  <si>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</si>
  <si>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</si>
  <si>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</si>
  <si>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</si>
  <si>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</si>
  <si>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</si>
  <si>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</si>
  <si>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</si>
  <si>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</si>
  <si>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</si>
  <si>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</si>
  <si>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</si>
  <si>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</si>
  <si>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</si>
  <si>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</si>
  <si>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</si>
  <si>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</si>
  <si>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</si>
  <si>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</si>
  <si>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</si>
  <si>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</si>
  <si>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</si>
  <si>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</si>
  <si>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</si>
  <si>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</si>
  <si>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</si>
  <si>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</si>
  <si>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</si>
  <si>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</si>
  <si>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</si>
  <si>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</si>
  <si>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</si>
  <si>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</si>
  <si>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</si>
  <si>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</si>
  <si>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</si>
  <si>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</si>
  <si>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</si>
  <si>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</si>
  <si>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</si>
  <si>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</si>
  <si>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</si>
  <si>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</si>
  <si>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</si>
  <si>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</si>
  <si>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</si>
  <si>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</si>
  <si>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</si>
  <si>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</si>
  <si>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</si>
  <si>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</si>
  <si>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</si>
  <si>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</si>
  <si>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</si>
  <si>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</si>
  <si>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</si>
  <si>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</si>
  <si>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</si>
  <si>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</si>
  <si>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</si>
  <si>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</si>
  <si>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</si>
  <si>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</si>
  <si>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</si>
  <si>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</si>
  <si>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</si>
  <si>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</si>
  <si>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</si>
  <si>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</si>
  <si>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</si>
  <si>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</si>
  <si>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</si>
  <si>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</si>
  <si>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</si>
  <si>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</si>
  <si>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</si>
  <si>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</si>
  <si>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</si>
  <si>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</si>
  <si>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</si>
  <si>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</si>
  <si>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</si>
  <si>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</si>
  <si>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</si>
  <si>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</si>
  <si>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</si>
  <si>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</si>
  <si>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</si>
  <si>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</si>
  <si>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</si>
  <si>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</si>
  <si>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</si>
  <si>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</si>
  <si>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</si>
  <si>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</si>
  <si>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</si>
  <si>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</si>
  <si>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</si>
  <si>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</si>
  <si>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</si>
  <si>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</si>
  <si>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</si>
  <si>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</si>
  <si>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</si>
  <si>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</si>
  <si>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</si>
  <si>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</si>
  <si>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</si>
  <si>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</si>
  <si>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</si>
  <si>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</si>
  <si>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</si>
  <si>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</si>
  <si>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</si>
  <si>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</si>
  <si>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</si>
  <si>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</si>
  <si>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</si>
  <si>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</si>
  <si>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</si>
  <si>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</si>
  <si>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</si>
  <si>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</si>
  <si>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</si>
  <si>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</si>
  <si>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</si>
  <si>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</si>
  <si>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</si>
  <si>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</si>
  <si>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</si>
  <si>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</si>
  <si>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</si>
  <si>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</si>
  <si>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</si>
  <si>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</si>
  <si>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</si>
  <si>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</si>
  <si>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</si>
  <si>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</si>
  <si>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</si>
  <si>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</si>
  <si>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</si>
  <si>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</si>
  <si>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</si>
  <si>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</si>
  <si>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</si>
  <si>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</si>
  <si>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</si>
  <si>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</si>
  <si>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</si>
  <si>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</si>
  <si>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</si>
  <si>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</si>
  <si>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</si>
  <si>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</si>
  <si>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</si>
  <si>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</si>
  <si>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</si>
  <si>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</si>
  <si>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</si>
  <si>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</si>
  <si>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</si>
  <si>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</si>
  <si>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</si>
  <si>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</si>
  <si>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</si>
  <si>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</si>
  <si>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</si>
  <si>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</si>
  <si>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</si>
  <si>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</si>
  <si>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</si>
  <si>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</si>
  <si>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</si>
  <si>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</si>
  <si>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</si>
  <si>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</si>
  <si>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</si>
  <si>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</si>
  <si>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</si>
  <si>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</si>
  <si>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</si>
  <si>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</si>
  <si>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</si>
  <si>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</si>
  <si>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</si>
  <si>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</si>
  <si>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</si>
  <si>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</si>
  <si>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</si>
  <si>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</si>
  <si>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</si>
  <si>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</si>
  <si>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</si>
  <si>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</si>
  <si>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</si>
  <si>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</si>
  <si>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</si>
  <si>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</si>
  <si>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</si>
  <si>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</si>
  <si>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</si>
  <si>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</si>
  <si>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</si>
  <si>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</si>
  <si>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</si>
  <si>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</si>
  <si>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</si>
  <si>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</si>
  <si>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</si>
  <si>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</si>
  <si>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</si>
  <si>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</si>
  <si>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</si>
  <si>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</si>
  <si>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</si>
  <si>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</si>
  <si>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</si>
  <si>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</si>
  <si>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</si>
  <si>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</si>
  <si>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</si>
  <si>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</si>
  <si>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</si>
  <si>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</si>
  <si>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</si>
  <si>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</si>
  <si>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</si>
  <si>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</si>
  <si>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</si>
  <si>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</si>
  <si>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</si>
  <si>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</si>
  <si>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</si>
  <si>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</si>
  <si>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</si>
  <si>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</si>
  <si>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</si>
  <si>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</si>
  <si>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</si>
  <si>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</si>
  <si>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</si>
  <si>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</si>
  <si>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</si>
  <si>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</si>
  <si>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</si>
  <si>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</si>
  <si>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</si>
  <si>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</si>
  <si>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</si>
  <si>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</si>
  <si>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</si>
  <si>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</si>
  <si>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</si>
  <si>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</si>
  <si>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</si>
  <si>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</si>
  <si>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</si>
  <si>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</si>
  <si>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</si>
  <si>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</si>
  <si>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</si>
  <si>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</si>
  <si>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</si>
  <si>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</si>
  <si>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</si>
  <si>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</si>
  <si>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</si>
  <si>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</si>
  <si>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</si>
  <si>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</si>
  <si>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</si>
  <si>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</si>
  <si>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</si>
  <si>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</si>
  <si>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</si>
  <si>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</si>
  <si>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</si>
  <si>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</si>
  <si>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</si>
  <si>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</si>
  <si>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</si>
  <si>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</si>
  <si>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</si>
  <si>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</si>
  <si>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</si>
  <si>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</si>
  <si>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</si>
  <si>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</si>
  <si>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</si>
  <si>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</si>
  <si>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</si>
  <si>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</si>
  <si>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</si>
  <si>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</si>
  <si>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</si>
  <si>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</si>
  <si>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</si>
  <si>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</si>
  <si>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</si>
  <si>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</si>
  <si>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</si>
  <si>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</si>
  <si>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</si>
  <si>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</si>
  <si>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</si>
  <si>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</si>
  <si>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</si>
  <si>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</si>
  <si>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</si>
  <si>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</si>
  <si>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</si>
  <si>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</si>
  <si>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</si>
  <si>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</si>
  <si>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</si>
  <si>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</si>
  <si>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</si>
  <si>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</si>
  <si>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</si>
  <si>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</si>
  <si>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</si>
  <si>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</si>
  <si>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</si>
  <si>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</si>
  <si>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</si>
  <si>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</si>
  <si>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</si>
  <si>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</si>
  <si>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</si>
  <si>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</si>
  <si>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</si>
  <si>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</si>
  <si>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</si>
  <si>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</si>
  <si>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</si>
  <si>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</si>
  <si>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</si>
  <si>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</si>
  <si>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</si>
  <si>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</si>
  <si>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</si>
  <si>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</si>
  <si>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</si>
  <si>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</si>
  <si>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</si>
  <si>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</si>
  <si>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</si>
  <si>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</si>
  <si>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</si>
  <si>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</si>
  <si>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</si>
  <si>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</si>
  <si>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</si>
  <si>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</si>
  <si>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</si>
  <si>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</si>
  <si>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</si>
  <si>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</si>
  <si>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</si>
  <si>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</si>
  <si>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</si>
  <si>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</si>
  <si>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</si>
  <si>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</si>
  <si>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</si>
  <si>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</si>
  <si>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</si>
  <si>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</si>
  <si>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</si>
  <si>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</si>
  <si>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</si>
  <si>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</si>
  <si>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</si>
  <si>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</si>
  <si>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</si>
  <si>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</si>
  <si>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</si>
  <si>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</si>
  <si>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</si>
  <si>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</si>
  <si>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</si>
  <si>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</si>
  <si>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</si>
  <si>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</si>
  <si>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</si>
  <si>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</si>
  <si>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</si>
  <si>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</si>
  <si>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</si>
  <si>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</si>
  <si>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</si>
  <si>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</si>
  <si>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</si>
  <si>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</si>
  <si>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</si>
  <si>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</si>
  <si>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</si>
  <si>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</si>
  <si>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</si>
  <si>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</si>
  <si>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</si>
  <si>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</si>
  <si>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</si>
  <si>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</si>
  <si>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</si>
  <si>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</si>
  <si>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</si>
  <si>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</si>
  <si>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</si>
  <si>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</si>
  <si>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</si>
  <si>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</si>
  <si>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</si>
  <si>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</si>
  <si>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</si>
  <si>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</si>
  <si>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</si>
  <si>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</si>
  <si>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</si>
  <si>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</si>
  <si>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</si>
  <si>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</si>
  <si>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</si>
  <si>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</si>
  <si>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</si>
  <si>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</si>
  <si>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</si>
  <si>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</si>
  <si>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</si>
  <si>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</si>
  <si>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</si>
  <si>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</si>
  <si>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</si>
  <si>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</si>
  <si>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</si>
  <si>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</si>
  <si>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</si>
  <si>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</si>
  <si>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</si>
  <si>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</si>
  <si>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</si>
  <si>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</si>
  <si>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</si>
  <si>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</si>
  <si>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</si>
  <si>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</si>
  <si>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</si>
  <si>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</si>
  <si>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</si>
  <si>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</si>
  <si>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</si>
  <si>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</si>
  <si>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</si>
  <si>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</si>
  <si>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</si>
  <si>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</si>
  <si>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</si>
  <si>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</si>
  <si>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</si>
  <si>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</si>
  <si>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</si>
  <si>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</si>
  <si>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</si>
  <si>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</si>
  <si>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</si>
  <si>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</si>
  <si>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</si>
  <si>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</si>
  <si>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</si>
  <si>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</si>
  <si>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</si>
  <si>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</si>
  <si>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</si>
  <si>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</si>
  <si>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</si>
  <si>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</si>
  <si>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</si>
  <si>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</si>
  <si>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</si>
  <si>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</si>
  <si>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</si>
  <si>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</si>
  <si>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</si>
  <si>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</si>
  <si>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</si>
  <si>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</si>
  <si>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</si>
  <si>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</si>
  <si>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</si>
  <si>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</si>
  <si>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</si>
  <si>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</si>
  <si>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</si>
  <si>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</si>
  <si>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</si>
  <si>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</si>
  <si>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</si>
  <si>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</si>
  <si>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</si>
  <si>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</si>
  <si>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</si>
  <si>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</si>
  <si>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</si>
  <si>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</si>
  <si>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</si>
  <si>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</si>
  <si>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</si>
  <si>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</si>
  <si>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</si>
  <si>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</si>
  <si>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</si>
  <si>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</si>
  <si>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</si>
  <si>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</si>
  <si>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</si>
  <si>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</si>
  <si>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</si>
  <si>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</si>
  <si>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</si>
  <si>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</si>
  <si>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</si>
  <si>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</si>
  <si>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</si>
  <si>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</si>
  <si>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</si>
  <si>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</si>
  <si>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</si>
  <si>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</si>
  <si>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</si>
  <si>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</si>
  <si>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</si>
  <si>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</si>
  <si>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</si>
  <si>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</si>
  <si>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</si>
  <si>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</si>
  <si>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</si>
  <si>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</si>
  <si>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</si>
  <si>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</si>
  <si>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</si>
  <si>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</si>
  <si>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</si>
  <si>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</si>
  <si>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</si>
  <si>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</si>
  <si>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</si>
  <si>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</si>
  <si>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</si>
  <si>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</si>
  <si>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</si>
  <si>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</si>
  <si>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</si>
  <si>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</si>
  <si>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</si>
  <si>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</si>
  <si>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</si>
  <si>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</si>
  <si>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</si>
  <si>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</si>
  <si>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</si>
  <si>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</si>
  <si>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</si>
  <si>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</si>
  <si>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</si>
  <si>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</si>
  <si>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</si>
  <si>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</si>
  <si>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</si>
  <si>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</si>
  <si>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</si>
  <si>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</si>
  <si>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</si>
  <si>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</si>
  <si>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</si>
  <si>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</si>
  <si>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</si>
  <si>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</si>
  <si>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</si>
  <si>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</si>
  <si>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</si>
  <si>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</si>
  <si>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</si>
  <si>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</si>
  <si>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</si>
  <si>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</si>
  <si>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</si>
  <si>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</si>
  <si>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</si>
  <si>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</si>
  <si>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</si>
  <si>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</si>
  <si>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</si>
  <si>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</si>
  <si>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</si>
  <si>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</si>
  <si>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</si>
  <si>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</si>
  <si>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</si>
  <si>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</si>
  <si>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</si>
  <si>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</si>
  <si>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</si>
  <si>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</si>
  <si>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</si>
  <si>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</si>
  <si>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</si>
  <si>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</si>
  <si>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</si>
  <si>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</si>
  <si>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</si>
  <si>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</si>
  <si>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</si>
  <si>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</si>
  <si>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</si>
  <si>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</si>
  <si>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</si>
  <si>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</si>
  <si>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</si>
  <si>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</si>
  <si>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</si>
  <si>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</si>
  <si>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</si>
  <si>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</si>
  <si>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</si>
  <si>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</si>
  <si>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</si>
  <si>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</si>
  <si>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</si>
  <si>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</si>
  <si>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</si>
  <si>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</si>
  <si>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</si>
  <si>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</si>
  <si>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</si>
  <si>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</si>
  <si>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</si>
  <si>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</si>
  <si>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</si>
  <si>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</si>
  <si>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</si>
  <si>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</si>
  <si>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</si>
  <si>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</si>
  <si>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</si>
  <si>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</si>
  <si>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</si>
  <si>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</si>
  <si>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</si>
  <si>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</si>
  <si>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</si>
  <si>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</si>
  <si>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</si>
  <si>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</si>
  <si>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</si>
  <si>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</si>
  <si>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</si>
  <si>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</si>
  <si>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</si>
  <si>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</si>
  <si>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</si>
  <si>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</si>
  <si>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</si>
  <si>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</si>
  <si>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</si>
  <si>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</si>
  <si>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</si>
  <si>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</si>
  <si>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</si>
  <si>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</si>
  <si>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</si>
  <si>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</si>
  <si>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</si>
  <si>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</si>
  <si>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</si>
  <si>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</si>
  <si>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</si>
  <si>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</si>
  <si>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</si>
  <si>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</si>
  <si>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</si>
  <si>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</si>
  <si>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</si>
  <si>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</si>
  <si>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</si>
  <si>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</si>
  <si>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</si>
  <si>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</si>
  <si>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</si>
  <si>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</si>
  <si>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</si>
  <si>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</si>
  <si>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</si>
  <si>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</si>
  <si>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</si>
  <si>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</si>
  <si>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</si>
  <si>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</si>
  <si>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</si>
  <si>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</si>
  <si>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</si>
  <si>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</si>
  <si>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</si>
  <si>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</si>
  <si>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</si>
  <si>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</si>
  <si>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</si>
  <si>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</si>
  <si>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</si>
  <si>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</si>
  <si>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</si>
  <si>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</si>
  <si>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</si>
  <si>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</si>
  <si>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</si>
  <si>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</si>
  <si>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</si>
  <si>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</si>
  <si>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</si>
  <si>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</si>
  <si>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</si>
  <si>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</si>
  <si>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</si>
  <si>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</si>
  <si>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</si>
  <si>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</si>
  <si>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</si>
  <si>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</si>
  <si>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</si>
  <si>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</si>
  <si>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</si>
  <si>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</si>
  <si>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</si>
  <si>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</si>
  <si>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</si>
  <si>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</si>
  <si>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</si>
  <si>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</si>
  <si>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</si>
  <si>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</si>
  <si>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</si>
  <si>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</si>
  <si>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</si>
  <si>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</si>
  <si>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</si>
  <si>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</si>
  <si>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</si>
  <si>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</si>
  <si>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</si>
  <si>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</si>
  <si>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</si>
  <si>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</si>
  <si>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</si>
  <si>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</si>
  <si>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</si>
  <si>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</si>
  <si>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</si>
  <si>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</si>
  <si>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</si>
  <si>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</si>
  <si>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</si>
  <si>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</si>
  <si>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</si>
  <si>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</si>
  <si>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</si>
  <si>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</si>
  <si>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</si>
  <si>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</si>
  <si>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</si>
  <si>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</si>
  <si>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</si>
  <si>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</si>
  <si>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</si>
  <si>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</si>
  <si>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</si>
  <si>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</si>
  <si>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</si>
  <si>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</si>
  <si>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</si>
  <si>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</si>
  <si>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</si>
  <si>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</si>
  <si>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</si>
  <si>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</si>
  <si>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</si>
  <si>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</si>
  <si>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</si>
  <si>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</si>
  <si>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</si>
  <si>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</si>
  <si>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</si>
  <si>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</si>
  <si>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</si>
  <si>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</si>
  <si>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</si>
  <si>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</si>
  <si>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</si>
  <si>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</si>
  <si>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</si>
  <si>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</si>
  <si>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</si>
  <si>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</si>
  <si>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</si>
  <si>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</si>
  <si>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</si>
  <si>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</si>
  <si>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</si>
  <si>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</si>
  <si>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</si>
  <si>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</si>
  <si>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</si>
  <si>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</si>
  <si>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</si>
  <si>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</si>
  <si>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</si>
  <si>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</si>
  <si>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</si>
  <si>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</si>
  <si>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</si>
  <si>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</si>
  <si>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</si>
  <si>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</si>
  <si>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</si>
  <si>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</si>
  <si>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</si>
  <si>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</si>
  <si>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</si>
  <si>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</si>
  <si>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</si>
  <si>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</si>
  <si>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</si>
  <si>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</si>
  <si>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</si>
  <si>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</si>
  <si>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</si>
  <si>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</si>
  <si>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</si>
  <si>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</si>
  <si>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</si>
  <si>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</si>
  <si>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</si>
  <si>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</si>
  <si>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</si>
  <si>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</si>
  <si>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</si>
  <si>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</si>
  <si>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</si>
  <si>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</si>
  <si>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</si>
  <si>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</si>
  <si>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</si>
  <si>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</si>
  <si>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</si>
  <si>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</si>
  <si>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</si>
  <si>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</si>
  <si>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</si>
  <si>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</si>
  <si>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</si>
  <si>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</si>
  <si>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</si>
  <si>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</si>
  <si>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</si>
  <si>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</si>
  <si>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</si>
  <si>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</si>
  <si>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</si>
  <si>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</si>
  <si>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</si>
  <si>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</si>
  <si>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</si>
  <si>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</si>
  <si>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</si>
  <si>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</si>
  <si>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</si>
  <si>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</si>
  <si>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</si>
  <si>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</si>
  <si>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</si>
  <si>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</si>
  <si>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</si>
  <si>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</si>
  <si>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</si>
  <si>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</si>
  <si>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</si>
  <si>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</si>
  <si>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</si>
  <si>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</si>
  <si>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</si>
  <si>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</si>
  <si>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</si>
  <si>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</si>
  <si>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</si>
  <si>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</si>
  <si>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</si>
  <si>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</si>
  <si>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</si>
  <si>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</si>
  <si>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</si>
  <si>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</si>
  <si>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</si>
  <si>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</si>
  <si>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</si>
  <si>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</si>
  <si>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</si>
  <si>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</si>
  <si>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</si>
  <si>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</si>
  <si>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</si>
  <si>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</si>
  <si>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</si>
  <si>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</si>
  <si>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</si>
  <si>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</si>
  <si>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</si>
  <si>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</si>
  <si>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</si>
  <si>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</si>
  <si>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</si>
  <si>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</si>
  <si>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</si>
  <si>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</si>
  <si>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</si>
  <si>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</si>
  <si>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</si>
  <si>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</si>
  <si>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</si>
  <si>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</si>
  <si>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</si>
  <si>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</si>
  <si>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</si>
  <si>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</si>
  <si>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</si>
  <si>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</si>
  <si>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</si>
  <si>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</si>
  <si>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</si>
  <si>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</si>
  <si>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</si>
  <si>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</si>
  <si>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</si>
  <si>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</si>
  <si>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</si>
  <si>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</si>
  <si>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</si>
  <si>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</si>
  <si>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</si>
  <si>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</si>
  <si>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</si>
  <si>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</si>
  <si>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</si>
  <si>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</si>
  <si>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</si>
  <si>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</si>
  <si>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</si>
  <si>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</si>
  <si>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</si>
  <si>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</si>
  <si>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</si>
  <si>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</si>
  <si>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</si>
  <si>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</si>
  <si>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</si>
  <si>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</si>
  <si>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</si>
  <si>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</si>
  <si>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</si>
  <si>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</si>
  <si>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</si>
  <si>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</si>
  <si>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</si>
  <si>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</si>
  <si>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</si>
  <si>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</si>
  <si>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</si>
  <si>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</si>
  <si>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</si>
  <si>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</si>
  <si>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</si>
  <si>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</si>
  <si>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</si>
  <si>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</si>
  <si>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</si>
  <si>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</si>
  <si>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</si>
  <si>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</si>
  <si>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</si>
  <si>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</si>
  <si>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</si>
  <si>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</si>
  <si>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</si>
  <si>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</si>
  <si>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</si>
  <si>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</si>
  <si>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</si>
  <si>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</si>
  <si>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</si>
  <si>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</si>
  <si>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</si>
  <si>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</si>
  <si>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</si>
  <si>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</si>
  <si>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</si>
  <si>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</si>
  <si>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</si>
  <si>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</si>
  <si>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</si>
  <si>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</si>
  <si>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</si>
  <si>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</si>
  <si>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</si>
  <si>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</si>
  <si>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</si>
  <si>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</si>
  <si>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</si>
  <si>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</si>
  <si>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</si>
  <si>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</si>
  <si>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</si>
  <si>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</si>
  <si>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</si>
  <si>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</si>
  <si>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</si>
  <si>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</si>
  <si>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</si>
  <si>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</si>
  <si>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</si>
  <si>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</si>
  <si>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</si>
  <si>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</si>
  <si>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</si>
  <si>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</si>
  <si>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</si>
  <si>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</si>
  <si>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</si>
  <si>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</si>
  <si>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</si>
  <si>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</si>
  <si>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</si>
  <si>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</si>
  <si>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</si>
  <si>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</si>
  <si>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</si>
  <si>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</si>
  <si>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</si>
  <si>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</si>
  <si>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</si>
  <si>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</si>
  <si>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</si>
  <si>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</si>
  <si>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</si>
  <si>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</si>
  <si>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</si>
  <si>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</si>
  <si>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</si>
  <si>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</si>
  <si>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</si>
  <si>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</si>
  <si>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</si>
  <si>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</si>
  <si>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</si>
  <si>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</si>
  <si>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</si>
  <si>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</si>
  <si>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</si>
  <si>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</si>
  <si>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</si>
  <si>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</si>
  <si>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</si>
  <si>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</si>
  <si>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</si>
  <si>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</si>
  <si>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</si>
  <si>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</si>
  <si>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</si>
  <si>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</si>
  <si>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</si>
  <si>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</si>
  <si>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</si>
  <si>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</si>
  <si>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</si>
  <si>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</si>
  <si>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</si>
  <si>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</si>
  <si>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</si>
  <si>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</si>
  <si>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</si>
  <si>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</si>
  <si>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</si>
  <si>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</si>
  <si>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</si>
  <si>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</si>
  <si>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</si>
  <si>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</si>
  <si>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</si>
  <si>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</si>
  <si>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</si>
  <si>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</si>
  <si>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</si>
  <si>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</si>
  <si>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</si>
  <si>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</si>
  <si>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</si>
  <si>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</si>
  <si>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</si>
  <si>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</si>
  <si>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</si>
  <si>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</si>
  <si>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</si>
  <si>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</si>
  <si>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</si>
  <si>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</si>
  <si>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</si>
  <si>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</si>
  <si>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</si>
  <si>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</si>
  <si>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</si>
  <si>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</si>
  <si>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</si>
  <si>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</si>
  <si>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</si>
  <si>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</si>
  <si>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</si>
  <si>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</si>
  <si>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</si>
  <si>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</si>
  <si>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</si>
  <si>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</si>
  <si>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</si>
  <si>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</si>
  <si>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</si>
  <si>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</si>
  <si>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</si>
  <si>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</si>
  <si>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</si>
  <si>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</si>
  <si>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</si>
  <si>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</si>
  <si>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</si>
  <si>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</si>
  <si>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</si>
  <si>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</si>
  <si>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</si>
  <si>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</si>
  <si>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</si>
  <si>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</si>
  <si>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</si>
  <si>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</si>
  <si>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</si>
  <si>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</si>
  <si>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</si>
  <si>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</si>
  <si>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</si>
  <si>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</si>
  <si>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</si>
  <si>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</si>
  <si>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</si>
  <si>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</si>
  <si>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</si>
  <si>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</si>
  <si>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</si>
  <si>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</si>
  <si>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</si>
  <si>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</si>
  <si>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</si>
  <si>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</si>
  <si>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</si>
  <si>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</si>
  <si>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</si>
  <si>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</si>
  <si>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</si>
  <si>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</si>
  <si>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</si>
  <si>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</si>
  <si>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</si>
  <si>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</si>
  <si>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</si>
  <si>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</si>
  <si>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</si>
  <si>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</si>
  <si>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</si>
  <si>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</si>
  <si>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</si>
  <si>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</si>
  <si>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</si>
  <si>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</si>
  <si>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</si>
  <si>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</si>
  <si>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</si>
  <si>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</si>
  <si>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</si>
  <si>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</si>
  <si>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</si>
  <si>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</si>
  <si>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</si>
  <si>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</si>
  <si>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</si>
  <si>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</si>
  <si>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</si>
  <si>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</si>
  <si>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</si>
  <si>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</si>
  <si>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</si>
  <si>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</si>
  <si>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</si>
  <si>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</si>
  <si>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</si>
  <si>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</si>
  <si>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</si>
  <si>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</si>
  <si>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</si>
  <si>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</si>
  <si>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</si>
  <si>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</si>
  <si>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</si>
  <si>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</si>
  <si>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</si>
  <si>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</si>
  <si>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</si>
  <si>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</si>
  <si>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</si>
  <si>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</si>
  <si>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</si>
  <si>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</si>
  <si>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</si>
  <si>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</si>
  <si>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</si>
  <si>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</si>
  <si>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</si>
  <si>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</si>
  <si>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</si>
  <si>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</si>
  <si>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</si>
  <si>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</si>
  <si>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</si>
  <si>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</si>
  <si>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</si>
  <si>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</si>
  <si>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</si>
  <si>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</si>
  <si>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</si>
  <si>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</si>
  <si>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</si>
  <si>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</si>
  <si>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</si>
  <si>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</si>
  <si>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</si>
  <si>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</si>
  <si>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</si>
  <si>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</si>
  <si>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</si>
  <si>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</si>
  <si>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</si>
  <si>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</si>
  <si>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</si>
  <si>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</si>
  <si>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</si>
  <si>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</si>
  <si>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</si>
  <si>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</si>
  <si>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</si>
  <si>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</si>
  <si>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</si>
  <si>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</si>
  <si>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</si>
  <si>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</si>
  <si>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</si>
  <si>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</si>
  <si>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</si>
  <si>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</si>
  <si>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</si>
  <si>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</si>
  <si>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</si>
  <si>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</si>
  <si>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</si>
  <si>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</si>
  <si>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</si>
  <si>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</si>
  <si>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</si>
  <si>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</si>
  <si>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</si>
  <si>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</si>
  <si>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</si>
  <si>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</si>
  <si>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</si>
  <si>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</si>
  <si>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</si>
  <si>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</si>
  <si>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</si>
  <si>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</si>
  <si>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</si>
  <si>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</si>
  <si>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</si>
  <si>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</si>
  <si>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</si>
  <si>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</si>
  <si>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</si>
  <si>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</si>
  <si>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</si>
  <si>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</si>
  <si>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</si>
  <si>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</si>
  <si>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</si>
  <si>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</si>
  <si>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</si>
  <si>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</si>
  <si>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</si>
  <si>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</si>
  <si>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</si>
  <si>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</si>
  <si>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</si>
  <si>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</si>
  <si>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</si>
  <si>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</si>
  <si>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</si>
  <si>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</si>
  <si>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</si>
  <si>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</si>
  <si>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</si>
  <si>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</si>
  <si>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</si>
  <si>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</si>
  <si>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</si>
  <si>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</si>
  <si>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</si>
  <si>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</si>
  <si>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</si>
  <si>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</si>
  <si>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</si>
  <si>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</si>
  <si>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</si>
  <si>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</si>
  <si>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</si>
  <si>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</si>
  <si>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</si>
  <si>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</si>
  <si>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</si>
  <si>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</si>
  <si>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</si>
  <si>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</si>
  <si>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</si>
  <si>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</si>
  <si>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</si>
  <si>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</si>
  <si>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</si>
  <si>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</si>
  <si>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</si>
  <si>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</si>
  <si>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</si>
  <si>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</si>
  <si>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</si>
  <si>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</si>
  <si>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</si>
  <si>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</si>
  <si>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</si>
  <si>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</si>
  <si>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</si>
  <si>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</si>
  <si>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</si>
  <si>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</si>
  <si>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</si>
  <si>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</si>
  <si>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</si>
  <si>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</si>
  <si>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</si>
  <si>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</si>
  <si>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</si>
  <si>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</si>
  <si>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</si>
  <si>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</si>
  <si>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</si>
  <si>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</si>
  <si>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</si>
  <si>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</si>
  <si>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</si>
  <si>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</si>
  <si>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</si>
  <si>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</si>
  <si>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</si>
  <si>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</si>
  <si>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</si>
  <si>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</si>
  <si>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</si>
  <si>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</si>
  <si>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</si>
  <si>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</si>
  <si>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</si>
  <si>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</si>
  <si>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</si>
  <si>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</si>
  <si>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</si>
  <si>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</si>
  <si>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</si>
  <si>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</si>
  <si>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</si>
  <si>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</si>
  <si>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</si>
  <si>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</si>
  <si>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</si>
  <si>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</si>
  <si>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</si>
  <si>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</si>
  <si>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</si>
  <si>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</si>
  <si>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</si>
  <si>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</si>
  <si>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</si>
  <si>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</si>
  <si>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</si>
  <si>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</si>
  <si>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</si>
  <si>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</si>
  <si>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</si>
  <si>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</si>
  <si>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</si>
  <si>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</si>
  <si>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</si>
  <si>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</si>
  <si>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</si>
  <si>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</si>
  <si>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</si>
  <si>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</si>
  <si>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</si>
  <si>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</si>
  <si>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</si>
  <si>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</si>
  <si>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</si>
  <si>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</si>
  <si>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</si>
  <si>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</si>
  <si>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</si>
  <si>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</si>
  <si>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</si>
  <si>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</si>
  <si>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</si>
  <si>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</si>
  <si>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</si>
  <si>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</si>
  <si>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</si>
  <si>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</si>
  <si>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</si>
  <si>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</si>
  <si>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</si>
  <si>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</si>
  <si>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</si>
  <si>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</si>
  <si>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</si>
  <si>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</si>
  <si>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</si>
  <si>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</si>
  <si>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</si>
  <si>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</si>
  <si>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</si>
  <si>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</si>
  <si>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</si>
  <si>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</si>
  <si>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</si>
  <si>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</si>
  <si>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</si>
  <si>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</si>
  <si>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</si>
  <si>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</si>
  <si>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</si>
  <si>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</si>
  <si>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</si>
  <si>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</si>
  <si>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</si>
  <si>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</si>
  <si>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</si>
  <si>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</si>
  <si>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</si>
  <si>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</si>
  <si>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</si>
  <si>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</si>
  <si>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</si>
  <si>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</si>
  <si>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</si>
  <si>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</si>
  <si>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</si>
  <si>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</si>
  <si>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</si>
  <si>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</si>
  <si>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</si>
  <si>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</si>
  <si>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</si>
  <si>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</si>
  <si>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</si>
  <si>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</si>
  <si>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</si>
  <si>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</si>
  <si>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</si>
  <si>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</si>
  <si>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</si>
  <si>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</si>
  <si>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</si>
  <si>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</si>
  <si>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</si>
  <si>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</si>
  <si>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</si>
  <si>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</si>
  <si>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</si>
  <si>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</si>
  <si>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</si>
  <si>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</si>
  <si>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</si>
  <si>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</si>
  <si>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</si>
  <si>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</si>
  <si>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</si>
  <si>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</si>
  <si>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</si>
  <si>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</si>
  <si>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</si>
  <si>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</si>
  <si>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</si>
  <si>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</si>
  <si>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</si>
  <si>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</si>
  <si>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</si>
  <si>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</si>
  <si>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</si>
  <si>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</si>
  <si>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</si>
  <si>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</si>
  <si>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</si>
  <si>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</si>
  <si>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</si>
  <si>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</si>
  <si>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</si>
  <si>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</si>
  <si>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</si>
  <si>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</si>
  <si>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</si>
  <si>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</si>
  <si>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</si>
  <si>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</si>
  <si>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</si>
  <si>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</si>
  <si>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</si>
  <si>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</si>
  <si>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</si>
  <si>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</si>
  <si>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</si>
  <si>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</si>
  <si>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</si>
  <si>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</si>
  <si>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</si>
  <si>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</si>
  <si>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</si>
  <si>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</si>
  <si>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</si>
  <si>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</si>
  <si>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</si>
  <si>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</si>
  <si>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</si>
  <si>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</si>
  <si>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</si>
  <si>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</si>
  <si>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</si>
  <si>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</si>
  <si>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</si>
  <si>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</si>
  <si>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</si>
  <si>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</si>
  <si>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</si>
  <si>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</si>
  <si>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</si>
  <si>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</si>
  <si>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</si>
  <si>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</si>
  <si>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</si>
  <si>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</si>
  <si>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</si>
  <si>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</si>
  <si>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</si>
  <si>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</si>
  <si>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</si>
  <si>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</si>
  <si>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</si>
  <si>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</si>
  <si>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</si>
  <si>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</si>
  <si>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</si>
  <si>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</si>
  <si>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</si>
  <si>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</si>
  <si>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</si>
  <si>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</si>
  <si>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</si>
  <si>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</si>
  <si>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</si>
  <si>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</si>
  <si>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</si>
  <si>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</si>
  <si>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</si>
  <si>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</si>
  <si>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</si>
  <si>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</si>
  <si>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</si>
  <si>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</si>
  <si>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</si>
  <si>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</si>
  <si>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</si>
  <si>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</si>
  <si>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</si>
  <si>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</si>
  <si>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</si>
  <si>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</si>
  <si>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</si>
  <si>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</si>
  <si>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</si>
  <si>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</si>
  <si>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</si>
  <si>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</si>
  <si>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</si>
  <si>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</si>
  <si>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</si>
  <si>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</si>
  <si>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</si>
  <si>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</si>
  <si>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</si>
  <si>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</si>
  <si>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</si>
  <si>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</si>
  <si>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</si>
  <si>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</si>
  <si>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</si>
  <si>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</si>
  <si>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</si>
  <si>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</si>
  <si>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</si>
  <si>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</si>
  <si>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</si>
  <si>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</si>
  <si>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</si>
  <si>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</si>
  <si>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</si>
  <si>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</si>
  <si>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</si>
  <si>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</si>
  <si>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</si>
  <si>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</si>
  <si>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</si>
  <si>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</si>
  <si>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</si>
  <si>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</si>
  <si>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</si>
  <si>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</si>
  <si>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</si>
  <si>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</si>
  <si>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</si>
  <si>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</si>
  <si>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</si>
  <si>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</si>
  <si>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</si>
  <si>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</si>
  <si>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</si>
  <si>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</si>
  <si>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</si>
  <si>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</si>
  <si>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</si>
  <si>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</si>
  <si>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</si>
  <si>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</si>
  <si>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</si>
  <si>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</si>
  <si>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</si>
  <si>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</si>
  <si>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</si>
  <si>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</si>
  <si>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</si>
  <si>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</si>
  <si>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</si>
  <si>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</si>
  <si>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</si>
  <si>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</si>
  <si>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</si>
  <si>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</si>
  <si>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</si>
  <si>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</si>
  <si>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</si>
  <si>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</si>
  <si>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</si>
  <si>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</si>
  <si>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</si>
  <si>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</si>
  <si>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</si>
  <si>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</si>
  <si>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</si>
  <si>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</si>
  <si>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</si>
  <si>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</si>
  <si>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</si>
  <si>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</si>
  <si>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</si>
  <si>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</si>
  <si>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</si>
  <si>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</si>
  <si>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</si>
  <si>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</si>
  <si>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</si>
  <si>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</si>
  <si>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</si>
  <si>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</si>
  <si>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</si>
  <si>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</si>
  <si>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</si>
  <si>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</si>
  <si>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</si>
  <si>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</si>
  <si>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</si>
  <si>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</si>
  <si>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</si>
  <si>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от 08.10.2025 МУП "ВОДОКАНАЛ" в сфере водоотведения по модернизации и реконструкции систем водоотведения, на территории городского округа Волжский на 2026-2028 годы</t>
  </si>
  <si>
    <t>01.01.2026</t>
  </si>
  <si>
    <t>31.12.2028</t>
  </si>
  <si>
    <t>Инвестиционная программа от 10.09.2025 МУП Г.КАМЫШИНА "ПУВКХ" в сфере водоотведения по модернизации и реконструкции систем водоотведения, на территории городского округа Камышин на 2026-2028 годы</t>
  </si>
  <si>
    <t>Инвестиционная программа от 17.09.2025 ООО "ВОДОКАНАЛ" в сфере водоотведения по модернизации систем водоотведения, на территории городского округа Фролово на 2026-2031 годы</t>
  </si>
  <si>
    <t>31.12.2031</t>
  </si>
  <si>
    <t>Инвестиционная программа от 22.10.2025 МУП "МВКХ" в сфере водоотведения по строительству, реконструкции и модернизации систем водоотведения, на территории муниципального округа город Михайловка на 2026-2028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</si>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</sst>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71" sqref="I7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PP108.OPEN.INFO.QUARTER.VOTV.EIAS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1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85</v>
      </c>
      <c r="F8" s="2041"/>
      <c r="G8" s="2035"/>
      <c r="H8" s="2042" t="s">
        <v>86</v>
      </c>
      <c r="I8" s="204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3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9"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65" t="s">
        <v>109</v>
      </c>
      <c r="E13" s="2066" t="str">
        <f>INDEX(VD_NAME_LIST,MATCH("4189714",VD_ID_LIST,0))</f>
        <v>Водоотведение</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Водоотведение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121</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122</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3">
        <v>27</v>
      </c>
    </row>
    <row r="10" spans="1:44" ht="31.5" customHeight="1">
      <c r="D10" s="2054"/>
      <c r="E10" s="1211" t="s">
        <v>88</v>
      </c>
      <c r="F10" s="1211" t="s">
        <v>129</v>
      </c>
      <c r="G10" s="2054"/>
      <c r="H10" s="2054"/>
      <c r="I10" s="2054"/>
      <c r="J10" s="2054"/>
      <c r="K10" s="49" t="s">
        <v>108</v>
      </c>
      <c r="L10" s="2054" t="s">
        <v>87</v>
      </c>
      <c r="M10" s="2054"/>
      <c r="N10" s="49" t="s">
        <v>130</v>
      </c>
      <c r="O10" s="49" t="s">
        <v>108</v>
      </c>
      <c r="P10" s="2054" t="s">
        <v>87</v>
      </c>
      <c r="Q10" s="2054"/>
      <c r="R10" s="49" t="s">
        <v>130</v>
      </c>
      <c r="S10" s="220" t="s">
        <v>108</v>
      </c>
      <c r="T10" s="2054" t="s">
        <v>87</v>
      </c>
      <c r="U10" s="2054"/>
      <c r="V10" s="220"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3">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0">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0">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1" t="s">
        <v>291</v>
      </c>
      <c r="AL10" s="191" t="s">
        <v>131</v>
      </c>
      <c r="BM10" s="230">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97</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водоотведение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60"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1"/>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305</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337</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339</v>
      </c>
      <c r="H44" s="412"/>
      <c r="J44" s="392">
        <v>22</v>
      </c>
    </row>
    <row r="45" spans="1:10" ht="23.25" customHeight="1">
      <c r="A45" s="394"/>
      <c r="B45" s="439"/>
      <c r="C45" s="394"/>
      <c r="D45" s="377">
        <f>D44+1</f>
        <v>11</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341</v>
      </c>
      <c r="H46" s="412"/>
      <c r="J46" s="392">
        <v>23</v>
      </c>
    </row>
    <row r="47" spans="1:10" ht="24" customHeight="1">
      <c r="A47" s="2136"/>
      <c r="B47" s="439"/>
      <c r="C47" s="429"/>
      <c r="D47" s="377" t="str">
        <f>D45&amp;".2"</f>
        <v>11.2</v>
      </c>
      <c r="E47" s="379" t="s">
        <v>342</v>
      </c>
      <c r="F47" s="427"/>
      <c r="G47" s="374" t="s">
        <v>343</v>
      </c>
      <c r="H47" s="412"/>
      <c r="J47" s="392">
        <v>23</v>
      </c>
    </row>
    <row r="48" spans="1:10" ht="24" customHeight="1">
      <c r="A48" s="2136"/>
      <c r="B48" s="439"/>
      <c r="C48" s="429"/>
      <c r="D48" s="377" t="str">
        <f>D45&amp;".3"</f>
        <v>11.3</v>
      </c>
      <c r="E48" s="379" t="s">
        <v>344</v>
      </c>
      <c r="F48" s="427"/>
      <c r="G48" s="374" t="s">
        <v>345</v>
      </c>
      <c r="H48" s="412"/>
      <c r="J48" s="392">
        <v>23</v>
      </c>
    </row>
    <row r="49" spans="1:10" ht="24" customHeight="1">
      <c r="A49" s="2136"/>
      <c r="B49" s="439"/>
      <c r="C49" s="429"/>
      <c r="D49" s="377" t="str">
        <f>IF(TEMPLATE_SPHERE="TKO",D45&amp;".0",D45&amp;".4")</f>
        <v>11.4</v>
      </c>
      <c r="E49" s="373" t="s">
        <v>346</v>
      </c>
      <c r="F49" s="1612"/>
      <c r="G49" s="1689" t="s">
        <v>347</v>
      </c>
      <c r="H49" s="412"/>
      <c r="J49" s="392">
        <v>23</v>
      </c>
    </row>
    <row r="50" spans="1:10" ht="24" customHeight="1">
      <c r="A50" s="394"/>
      <c r="B50" s="439"/>
      <c r="C50" s="394"/>
      <c r="D50" s="404"/>
      <c r="E50" s="352" t="s">
        <v>348</v>
      </c>
      <c r="F50" s="405"/>
      <c r="G50" s="1689" t="s">
        <v>349</v>
      </c>
      <c r="H50" s="413"/>
      <c r="J50" s="392">
        <v>23</v>
      </c>
    </row>
    <row r="51" spans="1:10" ht="24" customHeight="1">
      <c r="A51" s="789"/>
      <c r="B51" s="439"/>
      <c r="C51" s="429"/>
      <c r="D51" s="377">
        <f>D45+1</f>
        <v>12</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hidden="1" customWidth="1"/>
    <col min="32" max="32" width="103.7109375" style="1562" customWidth="1"/>
    <col min="33"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водоотведение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централизованной системы водоотведения</v>
      </c>
      <c r="F8" s="2111" t="str">
        <f>IF(TEMPLATE_SPHERE&lt;&gt;"HEAT","Регулируемый вид деятельности","Вид регулируемой деятельности")</f>
        <v>Регулируемый вид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0"/>
      <c r="J15" s="2099"/>
      <c r="K15" s="1534"/>
      <c r="R15" s="437"/>
      <c r="S15" s="437"/>
      <c r="V15" s="1534">
        <v>14</v>
      </c>
    </row>
    <row r="16" spans="1:22" ht="14.65" customHeight="1">
      <c r="A16" s="1534"/>
      <c r="C16" s="1443"/>
      <c r="D16" s="342"/>
      <c r="E16" s="800" t="s">
        <v>122</v>
      </c>
      <c r="F16" s="250"/>
      <c r="G16" s="250"/>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7"/>
      <c r="E54" s="2209"/>
      <c r="F54" s="2209"/>
      <c r="G54" s="2208"/>
      <c r="H54" s="1897"/>
      <c r="I54" s="1897"/>
      <c r="J54" s="1897"/>
      <c r="K54" s="1897"/>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7"/>
      <c r="D55" s="1897"/>
      <c r="E55" s="2209"/>
      <c r="F55" s="2208"/>
      <c r="G55" s="1897"/>
      <c r="H55" s="1897"/>
      <c r="I55" s="1897"/>
      <c r="J55" s="1897"/>
      <c r="K55" s="1897"/>
      <c r="L55" s="1307"/>
      <c r="M55" s="1898"/>
      <c r="N55" s="1898"/>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8"/>
      <c r="N56" s="1898"/>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39"/>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400</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30" t="e">
        <f>$J7</f>
        <v>#N/A</v>
      </c>
      <c r="T7" s="223" t="s">
        <v>406</v>
      </c>
      <c r="U7" s="237"/>
      <c r="V7" s="2216"/>
      <c r="W7" s="2216"/>
      <c r="X7" s="2216"/>
      <c r="Y7" s="2216"/>
      <c r="Z7" s="2216"/>
      <c r="AA7" s="2216"/>
      <c r="AB7" s="2216"/>
      <c r="AC7" s="2216"/>
      <c r="AD7" s="2216"/>
      <c r="AE7" s="2216"/>
      <c r="AF7" s="2216"/>
      <c r="AG7" s="2216"/>
      <c r="AH7" s="2216"/>
      <c r="AI7" s="2216"/>
      <c r="AJ7" s="2216"/>
      <c r="AK7" s="2216"/>
      <c r="AL7" s="2216"/>
      <c r="AM7" s="1933"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124</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396</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398</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400</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4"/>
      <c r="Q7" s="2186"/>
      <c r="R7" s="2186">
        <v>1</v>
      </c>
      <c r="S7" s="455"/>
      <c r="T7" s="294"/>
      <c r="U7" s="1263" t="e">
        <f>$J7</f>
        <v>#N/A</v>
      </c>
      <c r="V7" s="223" t="s">
        <v>406</v>
      </c>
      <c r="W7" s="237"/>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408</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410</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3" t="s">
        <v>419</v>
      </c>
      <c r="AF26" s="123" t="s">
        <v>420</v>
      </c>
      <c r="AG26" s="1087" t="s">
        <v>418</v>
      </c>
      <c r="AM26" s="123" t="s">
        <v>421</v>
      </c>
      <c r="AO26" s="123"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426</v>
      </c>
      <c r="AG40" s="263"/>
      <c r="AH40" s="263"/>
      <c r="AI40" s="263"/>
      <c r="AJ40" s="263"/>
      <c r="AK40" s="263"/>
      <c r="AL40" s="263"/>
      <c r="AM40" s="263"/>
      <c r="AN40" s="263"/>
      <c r="AO40" s="215"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8"/>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39"/>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124</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396</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398</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400</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3" t="s">
        <v>406</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7"/>
      <c r="M55" s="1237" t="s">
        <v>408</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5" t="s">
        <v>453</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4" t="s">
        <v>410</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124</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396</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398</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400</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8"/>
      <c r="R40" s="313"/>
      <c r="S40" s="2195" t="s">
        <v>87</v>
      </c>
      <c r="T40" s="2143" t="s">
        <v>472</v>
      </c>
      <c r="U40" s="238"/>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8"/>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8"/>
      <c r="R43" s="313"/>
      <c r="S43" s="2195"/>
      <c r="T43" s="2143"/>
      <c r="U43" s="239"/>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124</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396</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398</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400</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124</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396</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398</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400</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467</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8"/>
      <c r="R37" s="313"/>
      <c r="S37" s="2195" t="s">
        <v>87</v>
      </c>
      <c r="T37" s="2143" t="s">
        <v>498</v>
      </c>
      <c r="U37" s="274"/>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8"/>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8"/>
      <c r="R40" s="313"/>
      <c r="S40" s="2195"/>
      <c r="T40" s="2143"/>
      <c r="U40" s="239"/>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124</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396</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398</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400</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4" t="s">
        <v>467</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7"/>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480</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515</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6"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6" t="s">
        <v>549</v>
      </c>
      <c r="K4" s="480"/>
      <c r="AF4" s="1558">
        <v>0</v>
      </c>
    </row>
    <row r="5" spans="1:32" ht="18.75" hidden="1" customHeight="1">
      <c r="B5" s="2039"/>
      <c r="C5" s="1094"/>
      <c r="D5" s="1565"/>
      <c r="E5" s="483" t="str">
        <f>B2&amp;".2"</f>
        <v>.2</v>
      </c>
      <c r="F5" s="490" t="s">
        <v>550</v>
      </c>
      <c r="G5" s="1573" t="s">
        <v>551</v>
      </c>
      <c r="H5" s="478"/>
      <c r="I5" s="478"/>
      <c r="J5" s="226"/>
      <c r="K5" s="480"/>
      <c r="AF5" s="1558">
        <v>0</v>
      </c>
    </row>
    <row r="6" spans="1:32" ht="18.75" hidden="1" customHeight="1">
      <c r="B6" s="2039"/>
      <c r="C6" s="1094"/>
      <c r="D6" s="1565"/>
      <c r="E6" s="483" t="str">
        <f>B2&amp;".3"</f>
        <v>.3</v>
      </c>
      <c r="F6" s="490" t="s">
        <v>552</v>
      </c>
      <c r="G6" s="1573" t="s">
        <v>551</v>
      </c>
      <c r="H6" s="478"/>
      <c r="I6" s="478"/>
      <c r="J6" s="226"/>
      <c r="K6" s="480"/>
      <c r="AF6" s="1558">
        <v>0</v>
      </c>
    </row>
    <row r="7" spans="1:32" ht="18.75" hidden="1" customHeight="1">
      <c r="B7" s="2039"/>
      <c r="C7" s="1094"/>
      <c r="D7" s="1565"/>
      <c r="E7" s="483" t="str">
        <f>B2&amp;".4"</f>
        <v>.4</v>
      </c>
      <c r="F7" s="490" t="s">
        <v>553</v>
      </c>
      <c r="G7" s="1573" t="s">
        <v>545</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6"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6" t="s">
        <v>560</v>
      </c>
      <c r="K15" s="480"/>
      <c r="AF15" s="1558">
        <v>0</v>
      </c>
    </row>
    <row r="16" spans="1:32" ht="11.25" hidden="1" customHeight="1">
      <c r="AF16" s="1558">
        <v>0</v>
      </c>
    </row>
    <row r="17" spans="1:32" ht="22.5" hidden="1" customHeight="1">
      <c r="D17" s="1565"/>
      <c r="E17" s="483"/>
      <c r="F17" s="477"/>
      <c r="G17" s="1573" t="s">
        <v>561</v>
      </c>
      <c r="H17" s="482"/>
      <c r="I17" s="482"/>
      <c r="J17" s="226"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Водоотведение</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6" t="str">
        <f>FHD_P_1</f>
        <v>Выручка от регулируемых видов деятельности в сфере водоотведения</v>
      </c>
      <c r="G30" s="1804" t="s">
        <v>551</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551</v>
      </c>
      <c r="H31" s="495">
        <f>SUMIF($K33:$K71,$K31,H33:H71)</f>
        <v>0</v>
      </c>
      <c r="I31" s="495">
        <f>SUMIF($K33:$K71,$K31,I33:I71)</f>
        <v>0</v>
      </c>
      <c r="J31" s="226"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оплату услуг по приему, транспортировке и очистке сточных вод другими организациями</v>
      </c>
      <c r="G32" s="1804" t="s">
        <v>551</v>
      </c>
      <c r="H32" s="494"/>
      <c r="I32" s="494"/>
      <c r="J32" s="226" t="str">
        <f>FHD_NOTE_P_3</f>
        <v/>
      </c>
      <c r="K32" s="1563" t="str">
        <f t="shared" ref="K32:K70" si="0">IF((LEN(E32)-LEN(SUBSTITUTE(E32,".","")))/LEN(".")=1,"p","")</f>
        <v>p</v>
      </c>
      <c r="AF32" s="1558">
        <v>11</v>
      </c>
    </row>
    <row r="33" spans="1:32" ht="11.25" hidden="1" customHeight="1">
      <c r="A33" s="2267" t="s">
        <v>567</v>
      </c>
      <c r="D33" s="1565"/>
      <c r="E33" s="483" t="str">
        <f>FHD_NUM_P_4</f>
        <v/>
      </c>
      <c r="F33" s="1451" t="str">
        <f>FHD_P_4</f>
        <v/>
      </c>
      <c r="G33" s="1804" t="s">
        <v>551</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568</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4" t="s">
        <v>551</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551</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551</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551</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570</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571</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572</v>
      </c>
      <c r="C47" s="1563"/>
      <c r="D47" s="512"/>
      <c r="E47" s="483" t="str">
        <f>FHD_NUM_P_11</f>
        <v/>
      </c>
      <c r="F47" s="1451" t="str">
        <f>FHD_P_11</f>
        <v/>
      </c>
      <c r="G47" s="1804" t="s">
        <v>551</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2.3</v>
      </c>
      <c r="F48" s="1451" t="str">
        <f>FHD_P_12</f>
        <v>Расходы на химические реагенты, используемые в технологическом процессе</v>
      </c>
      <c r="G48" s="1804" t="s">
        <v>551</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551</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551</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 в том числе:</v>
      </c>
      <c r="G53" s="1804" t="s">
        <v>551</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551</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551</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551</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551</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551</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551</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551</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551</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551</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551</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551</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6" t="s">
        <v>574</v>
      </c>
      <c r="I66" s="1576" t="s">
        <v>574</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575</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551</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6" t="s">
        <v>574</v>
      </c>
      <c r="I68" s="1576" t="s">
        <v>574</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551</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577</v>
      </c>
      <c r="C72" s="1563"/>
      <c r="D72" s="1565"/>
      <c r="E72" s="483" t="str">
        <f>FHD_NUM_P_34</f>
        <v/>
      </c>
      <c r="F72" s="1806" t="str">
        <f>FHD_P_34</f>
        <v/>
      </c>
      <c r="G72" s="1804" t="s">
        <v>551</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551</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551</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551</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551</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551</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551</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578</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551</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305</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579</v>
      </c>
      <c r="C82" s="672"/>
      <c r="D82" s="670"/>
      <c r="E82" s="483" t="str">
        <f>FHD_NUM_P_44</f>
        <v/>
      </c>
      <c r="F82" s="1806" t="str">
        <f>FHD_P_44</f>
        <v/>
      </c>
      <c r="G82" s="1807" t="s">
        <v>580</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6" t="str">
        <f>FHD_P_45</f>
        <v/>
      </c>
      <c r="G83" s="1807" t="s">
        <v>580</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6" t="str">
        <f>FHD_P_46</f>
        <v/>
      </c>
      <c r="G84" s="1807" t="s">
        <v>580</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6" t="str">
        <f>FHD_P_47</f>
        <v/>
      </c>
      <c r="G85" s="1807" t="s">
        <v>580</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6" t="str">
        <f>FHD_P_48</f>
        <v/>
      </c>
      <c r="G86" s="1807" t="s">
        <v>580</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6" t="str">
        <f>FHD_P_49</f>
        <v/>
      </c>
      <c r="G87" s="1807" t="s">
        <v>580</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6" t="str">
        <f>FHD_P_50</f>
        <v/>
      </c>
      <c r="G88" s="1807" t="s">
        <v>580</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6" t="str">
        <f>FHD_P_51</f>
        <v/>
      </c>
      <c r="G89" s="1807" t="s">
        <v>580</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6" t="str">
        <f>FHD_P_52</f>
        <v/>
      </c>
      <c r="G90" s="1807" t="s">
        <v>557</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6" t="str">
        <f>FHD_P_53</f>
        <v/>
      </c>
      <c r="G91" s="1807" t="s">
        <v>580</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580</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582</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557</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customHeight="1">
      <c r="A96" s="2267" t="s">
        <v>583</v>
      </c>
      <c r="D96" s="1565"/>
      <c r="E96" s="483" t="str">
        <f>FHD_NUM_P_58</f>
        <v>7</v>
      </c>
      <c r="F96" s="1806" t="str">
        <f>FHD_P_58</f>
        <v>Объём сточных вод, принятых от потребителей</v>
      </c>
      <c r="G96" s="1807" t="s">
        <v>580</v>
      </c>
      <c r="H96" s="907"/>
      <c r="I96" s="514"/>
      <c r="J96" s="226" t="str">
        <f>FHD_NOTE_P_58</f>
        <v/>
      </c>
      <c r="K96" s="480"/>
      <c r="AF96" s="1558">
        <v>0</v>
      </c>
    </row>
    <row r="97" spans="1:32" ht="18.75" customHeight="1">
      <c r="A97" s="2267"/>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580</v>
      </c>
      <c r="H97" s="907"/>
      <c r="I97" s="514"/>
      <c r="J97" s="226" t="str">
        <f>FHD_NOTE_P_59</f>
        <v/>
      </c>
      <c r="K97" s="480"/>
      <c r="AF97" s="1558">
        <v>0</v>
      </c>
    </row>
    <row r="98" spans="1:32" ht="18.75" customHeight="1">
      <c r="A98" s="2267"/>
      <c r="D98" s="1565"/>
      <c r="E98" s="483" t="str">
        <f>FHD_NUM_P_60</f>
        <v>9</v>
      </c>
      <c r="F98" s="1806" t="str">
        <f>FHD_P_60</f>
        <v>Объём сточных вод, пропущенных через очистные сооружения</v>
      </c>
      <c r="G98" s="1807" t="s">
        <v>580</v>
      </c>
      <c r="H98" s="907"/>
      <c r="I98" s="514"/>
      <c r="J98" s="226" t="str">
        <f>FHD_NOTE_P_60</f>
        <v/>
      </c>
      <c r="K98" s="480"/>
      <c r="AF98" s="1558">
        <v>0</v>
      </c>
    </row>
    <row r="99" spans="1:32" s="1293" customFormat="1" ht="18.75" hidden="1" customHeight="1">
      <c r="A99" s="2267" t="s">
        <v>584</v>
      </c>
      <c r="C99" s="1563"/>
      <c r="D99" s="1565"/>
      <c r="E99" s="483" t="str">
        <f>FHD_NUM_P_61</f>
        <v/>
      </c>
      <c r="F99" s="1806" t="str">
        <f>FHD_P_61</f>
        <v/>
      </c>
      <c r="G99" s="1804" t="s">
        <v>555</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585</v>
      </c>
      <c r="G101" s="509"/>
      <c r="H101" s="510"/>
      <c r="I101" s="510"/>
      <c r="J101" s="934" t="s">
        <v>586</v>
      </c>
      <c r="K101" s="480"/>
      <c r="AF101" s="1558">
        <v>0</v>
      </c>
    </row>
    <row r="102" spans="1:32" s="1293" customFormat="1" ht="18.75" hidden="1" customHeight="1">
      <c r="A102" s="2267"/>
      <c r="C102" s="1563"/>
      <c r="D102" s="1565"/>
      <c r="E102" s="483" t="str">
        <f>FHD_NUM_P_62</f>
        <v/>
      </c>
      <c r="F102" s="1806" t="str">
        <f>FHD_P_62</f>
        <v/>
      </c>
      <c r="G102" s="1803" t="s">
        <v>555</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582</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587</v>
      </c>
      <c r="D104" s="1565"/>
      <c r="E104" s="483" t="str">
        <f>FHD_NUM_P_64</f>
        <v/>
      </c>
      <c r="F104" s="1806" t="str">
        <f>FHD_P_64</f>
        <v/>
      </c>
      <c r="G104" s="1803" t="s">
        <v>582</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582</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582</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582</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582</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582</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588</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588</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10</v>
      </c>
      <c r="F112" s="1806" t="str">
        <f>FHD_P_72</f>
        <v>Среднесписочная численность основного производственного персонала</v>
      </c>
      <c r="G112" s="1802" t="s">
        <v>589</v>
      </c>
      <c r="H112" s="514"/>
      <c r="I112" s="514"/>
      <c r="J112" s="226" t="str">
        <f>FHD_NOTE_P_72</f>
        <v/>
      </c>
      <c r="K112" s="480"/>
      <c r="AF112" s="1558">
        <v>19</v>
      </c>
    </row>
    <row r="113" spans="1:32" ht="18.75" hidden="1" customHeight="1">
      <c r="A113" s="919" t="s">
        <v>590</v>
      </c>
      <c r="D113" s="1565"/>
      <c r="E113" s="483" t="str">
        <f>FHD_NUM_P_73</f>
        <v/>
      </c>
      <c r="F113" s="1806" t="str">
        <f>FHD_P_73</f>
        <v/>
      </c>
      <c r="G113" s="900" t="s">
        <v>589</v>
      </c>
      <c r="H113" s="898"/>
      <c r="I113" s="898"/>
      <c r="J113" s="226" t="str">
        <f>FHD_NOTE_P_73</f>
        <v/>
      </c>
      <c r="K113" s="480"/>
      <c r="AF113" s="1558">
        <v>0</v>
      </c>
    </row>
    <row r="114" spans="1:32" ht="33.75" hidden="1" customHeight="1">
      <c r="A114" s="919" t="s">
        <v>591</v>
      </c>
      <c r="D114" s="1565"/>
      <c r="E114" s="483" t="str">
        <f>FHD_NUM_P_74</f>
        <v/>
      </c>
      <c r="F114" s="1806" t="str">
        <f>FHD_P_74</f>
        <v/>
      </c>
      <c r="G114" s="1802" t="s">
        <v>592</v>
      </c>
      <c r="H114" s="514"/>
      <c r="I114" s="514"/>
      <c r="J114" s="226" t="str">
        <f>FHD_NOTE_P_74</f>
        <v/>
      </c>
      <c r="K114" s="480"/>
      <c r="AF114" s="1558">
        <v>0</v>
      </c>
    </row>
    <row r="115" spans="1:32" s="1562" customFormat="1" ht="18.75" hidden="1" customHeight="1">
      <c r="A115" s="2267" t="s">
        <v>593</v>
      </c>
      <c r="B115" s="840"/>
      <c r="C115" s="672"/>
      <c r="D115" s="670"/>
      <c r="E115" s="483" t="str">
        <f>FHD_NUM_P_75</f>
        <v/>
      </c>
      <c r="F115" s="1806" t="str">
        <f>FHD_P_75</f>
        <v/>
      </c>
      <c r="G115" s="1802" t="s">
        <v>557</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6" t="str">
        <f>FHD_P_76</f>
        <v/>
      </c>
      <c r="G116" s="1802" t="s">
        <v>557</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6" t="str">
        <f>FHD_P_77</f>
        <v/>
      </c>
      <c r="G117" s="1802" t="s">
        <v>557</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596</v>
      </c>
      <c r="D120" s="1565"/>
      <c r="E120" s="483" t="str">
        <f>FHD_NUM_P_78</f>
        <v/>
      </c>
      <c r="F120" s="1806" t="str">
        <f>FHD_P_78</f>
        <v/>
      </c>
      <c r="G120" s="1803" t="s">
        <v>559</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585</v>
      </c>
      <c r="G122" s="509"/>
      <c r="H122" s="510"/>
      <c r="I122" s="510"/>
      <c r="J122" s="934" t="s">
        <v>597</v>
      </c>
      <c r="K122" s="480"/>
      <c r="AF122" s="1558">
        <v>0</v>
      </c>
    </row>
    <row r="123" spans="1:32" ht="22.5" hidden="1" customHeight="1">
      <c r="A123" s="2267"/>
      <c r="D123" s="1565"/>
      <c r="E123" s="483" t="str">
        <f>FHD_NUM_P_79</f>
        <v/>
      </c>
      <c r="F123" s="1806" t="str">
        <f>FHD_P_79</f>
        <v/>
      </c>
      <c r="G123" s="1804" t="s">
        <v>561</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585</v>
      </c>
      <c r="G125" s="509"/>
      <c r="H125" s="510"/>
      <c r="I125" s="510"/>
      <c r="J125" s="934" t="s">
        <v>598</v>
      </c>
      <c r="K125" s="480"/>
      <c r="AF125" s="1558">
        <v>0</v>
      </c>
    </row>
    <row r="126" spans="1:32" ht="22.5" hidden="1" customHeight="1">
      <c r="A126" s="2267"/>
      <c r="D126" s="1565"/>
      <c r="E126" s="483" t="str">
        <f>FHD_NUM_P_80</f>
        <v/>
      </c>
      <c r="F126" s="1806" t="str">
        <f>FHD_P_80</f>
        <v/>
      </c>
      <c r="G126" s="1804" t="s">
        <v>599</v>
      </c>
      <c r="H126" s="494"/>
      <c r="I126" s="494"/>
      <c r="J126" s="226" t="str">
        <f>FHD_NOTE_P_80</f>
        <v/>
      </c>
      <c r="K126" s="480"/>
      <c r="AF126" s="1558">
        <v>0</v>
      </c>
    </row>
    <row r="127" spans="1:32" ht="18.75" hidden="1" customHeight="1">
      <c r="A127" s="2267"/>
      <c r="D127" s="1565"/>
      <c r="E127" s="483" t="str">
        <f>FHD_NUM_P_81</f>
        <v/>
      </c>
      <c r="F127" s="1806" t="str">
        <f>FHD_P_81</f>
        <v/>
      </c>
      <c r="G127" s="1804" t="s">
        <v>600</v>
      </c>
      <c r="H127" s="494"/>
      <c r="I127" s="494"/>
      <c r="J127" s="226" t="str">
        <f>FHD_NOTE_P_81</f>
        <v/>
      </c>
      <c r="K127" s="480"/>
      <c r="AF127" s="1558">
        <v>0</v>
      </c>
    </row>
    <row r="128" spans="1:32" ht="18.75" hidden="1" customHeight="1">
      <c r="A128" s="2267"/>
      <c r="C128" s="1563" t="s">
        <v>587</v>
      </c>
      <c r="D128" s="1565"/>
      <c r="E128" s="483" t="str">
        <f>FHD_NUM_P_82</f>
        <v/>
      </c>
      <c r="F128" s="1806" t="str">
        <f>FHD_P_82</f>
        <v/>
      </c>
      <c r="G128" s="1804" t="s">
        <v>305</v>
      </c>
      <c r="H128" s="338"/>
      <c r="I128" s="338"/>
      <c r="J128" s="226" t="str">
        <f>FHD_NOTE_P_82</f>
        <v/>
      </c>
      <c r="K128" s="480"/>
      <c r="AF128" s="1558">
        <v>0</v>
      </c>
    </row>
    <row r="129" spans="1:32" ht="18.75" hidden="1" customHeight="1">
      <c r="A129" s="2267"/>
      <c r="C129" s="1563" t="s">
        <v>587</v>
      </c>
      <c r="D129" s="1565"/>
      <c r="E129" s="483" t="str">
        <f>FHD_NUM_P_83</f>
        <v/>
      </c>
      <c r="F129" s="1451" t="str">
        <f>FHD_P_83</f>
        <v/>
      </c>
      <c r="G129" s="1804" t="s">
        <v>305</v>
      </c>
      <c r="H129" s="338"/>
      <c r="I129" s="338"/>
      <c r="J129" s="226" t="str">
        <f>FHD_NOTE_P_83</f>
        <v/>
      </c>
      <c r="K129" s="480"/>
      <c r="AF129" s="1558">
        <v>0</v>
      </c>
    </row>
    <row r="130" spans="1:32" ht="18.75" hidden="1" customHeight="1">
      <c r="A130" s="2267"/>
      <c r="C130" s="1563" t="s">
        <v>587</v>
      </c>
      <c r="D130" s="1565"/>
      <c r="E130" s="483" t="str">
        <f>FHD_NUM_P_84</f>
        <v/>
      </c>
      <c r="F130" s="1451" t="str">
        <f>FHD_P_84</f>
        <v/>
      </c>
      <c r="G130" s="1804" t="s">
        <v>305</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299</v>
      </c>
      <c r="F9" s="2041"/>
      <c r="G9" s="2041"/>
      <c r="H9" s="2041"/>
      <c r="I9" s="2041"/>
      <c r="J9" s="2041"/>
      <c r="K9" s="2041"/>
      <c r="L9" s="2041"/>
      <c r="M9" s="2041"/>
      <c r="N9" s="2041"/>
      <c r="O9" s="2041"/>
      <c r="P9" s="2041"/>
      <c r="Q9" s="2041"/>
      <c r="R9" s="2035"/>
      <c r="S9" s="2054" t="s">
        <v>300</v>
      </c>
      <c r="T9" s="271"/>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273" t="s">
        <v>109</v>
      </c>
      <c r="E14" s="2280" t="s">
        <v>105</v>
      </c>
      <c r="F14" s="2281"/>
      <c r="G14" s="2282"/>
      <c r="H14" s="2276" t="str">
        <f>IF(A14="","",INDEX(DIFFERENTIATION_UNMERGE_VD,MATCH(A14,DIFFERENTIATION_ID_DIFF,0)))</f>
        <v>Водоотведение</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614</v>
      </c>
      <c r="C2" s="1976" t="s">
        <v>615</v>
      </c>
      <c r="D2" s="1975" t="s">
        <v>616</v>
      </c>
      <c r="E2" s="1979" t="e">
        <f>RIGHT(I2,LEN(I2)-SEARCH("#",SUBSTITUTE(I2,".","#",LEN(I2)-LEN(SUBSTITUTE(I2,".","")))))</f>
        <v>#VALUE!</v>
      </c>
      <c r="F2" s="1981">
        <f>J2</f>
        <v>0</v>
      </c>
      <c r="G2" s="1563"/>
      <c r="H2" s="1982"/>
      <c r="I2" s="1972"/>
      <c r="J2" s="477"/>
      <c r="K2" s="1942" t="s">
        <v>555</v>
      </c>
      <c r="L2" s="688"/>
      <c r="M2" s="688"/>
      <c r="N2" s="480"/>
      <c r="O2" s="1452" t="s">
        <v>556</v>
      </c>
      <c r="P2" s="480"/>
      <c r="Q2" s="1563"/>
      <c r="R2" s="1563"/>
      <c r="W2" s="1563"/>
      <c r="Z2" s="481"/>
      <c r="AF2" s="1559"/>
      <c r="AG2" s="1559"/>
      <c r="AH2" s="1559"/>
      <c r="AI2" s="1559"/>
      <c r="AJ2" s="1559"/>
      <c r="AK2" s="1293">
        <v>0</v>
      </c>
    </row>
    <row r="3" spans="1:37" ht="11.25" hidden="1" customHeight="1">
      <c r="E3" s="1974"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619</v>
      </c>
      <c r="I10" s="648"/>
      <c r="J10" s="2269" t="s">
        <v>105</v>
      </c>
      <c r="K10" s="2270"/>
      <c r="L10" s="1952" t="str">
        <f>IF(L9="","",INDEX(DIFFERENTIATION_UNMERGE_VD,MATCH(L9,DIFFERENTIATION_ID_DIFF,0)))</f>
        <v/>
      </c>
      <c r="M10" s="1952" t="str">
        <f>IF(M9="","",INDEX(DIFFERENTIATION_UNMERGE_VD,MATCH(M9,DIFFERENTIATION_ID_DIFF,0)))</f>
        <v>Водоотведение</v>
      </c>
      <c r="O10" s="2054" t="s">
        <v>300</v>
      </c>
      <c r="AK10" s="1558">
        <v>11</v>
      </c>
    </row>
    <row r="11" spans="1:37" ht="11.45" customHeight="1">
      <c r="E11" s="1973" t="s">
        <v>620</v>
      </c>
      <c r="I11" s="648"/>
      <c r="J11" s="2269" t="s">
        <v>563</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621</v>
      </c>
      <c r="I12" s="1589"/>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622</v>
      </c>
      <c r="F13" s="1973" t="s">
        <v>623</v>
      </c>
      <c r="I13" s="2271" t="s">
        <v>299</v>
      </c>
      <c r="J13" s="2272"/>
      <c r="K13" s="2272"/>
      <c r="L13" s="1950"/>
      <c r="M13" s="1990"/>
      <c r="O13" s="2054"/>
      <c r="AK13" s="1558">
        <v>11</v>
      </c>
    </row>
    <row r="14" spans="1:37" ht="24" customHeight="1">
      <c r="I14" s="1943" t="s">
        <v>87</v>
      </c>
      <c r="J14" s="1943" t="s">
        <v>301</v>
      </c>
      <c r="K14" s="1943" t="s">
        <v>565</v>
      </c>
      <c r="L14" s="1983" t="s">
        <v>302</v>
      </c>
      <c r="M14" s="1984" t="s">
        <v>302</v>
      </c>
      <c r="O14" s="2054"/>
      <c r="AK14" s="1558">
        <v>23</v>
      </c>
    </row>
    <row r="15" spans="1:37" ht="24" customHeight="1">
      <c r="A15" s="1977"/>
      <c r="B15" s="1976" t="s">
        <v>624</v>
      </c>
      <c r="C15" s="1976" t="s">
        <v>625</v>
      </c>
      <c r="D15" s="1975" t="s">
        <v>626</v>
      </c>
      <c r="E15" s="1979" t="s">
        <v>627</v>
      </c>
      <c r="F15" s="1979" t="s">
        <v>627</v>
      </c>
      <c r="G15" s="1563" t="s">
        <v>587</v>
      </c>
      <c r="H15" s="1944"/>
      <c r="I15" s="1557">
        <v>1</v>
      </c>
      <c r="J15" s="1945" t="s">
        <v>628</v>
      </c>
      <c r="K15" s="1943" t="s">
        <v>305</v>
      </c>
      <c r="L15" s="599"/>
      <c r="M15" s="749"/>
      <c r="N15" s="480" t="s">
        <v>629</v>
      </c>
      <c r="O15" s="1452" t="s">
        <v>630</v>
      </c>
      <c r="P15" s="480" t="s">
        <v>629</v>
      </c>
      <c r="AK15" s="1558">
        <v>23</v>
      </c>
    </row>
    <row r="16" spans="1:37" ht="35.65" customHeight="1">
      <c r="A16" s="1977"/>
      <c r="B16" s="1976" t="s">
        <v>631</v>
      </c>
      <c r="C16" s="1976" t="s">
        <v>632</v>
      </c>
      <c r="D16" s="1975" t="s">
        <v>616</v>
      </c>
      <c r="E16" s="1979" t="s">
        <v>627</v>
      </c>
      <c r="F16" s="1979" t="s">
        <v>627</v>
      </c>
      <c r="H16" s="1944"/>
      <c r="I16" s="1556">
        <v>2</v>
      </c>
      <c r="J16" s="1986" t="s">
        <v>633</v>
      </c>
      <c r="K16" s="1985" t="s">
        <v>555</v>
      </c>
      <c r="L16" s="1991"/>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3"/>
      <c r="M18" s="510"/>
      <c r="N18" s="480"/>
      <c r="O18" s="1452" t="s">
        <v>586</v>
      </c>
      <c r="P18" s="480"/>
      <c r="Q18" s="1563"/>
      <c r="R18" s="1563"/>
      <c r="W18" s="1563"/>
      <c r="Z18" s="481"/>
      <c r="AF18" s="1559"/>
      <c r="AG18" s="1559"/>
      <c r="AH18" s="1559"/>
      <c r="AI18" s="1559"/>
      <c r="AJ18" s="1559"/>
      <c r="AK18" s="1293">
        <v>23</v>
      </c>
    </row>
    <row r="19" spans="1:37" ht="19.899999999999999" customHeight="1">
      <c r="A19" s="1977"/>
      <c r="B19" s="1976" t="s">
        <v>636</v>
      </c>
      <c r="C19" s="1976" t="s">
        <v>637</v>
      </c>
      <c r="D19" s="1975" t="s">
        <v>616</v>
      </c>
      <c r="E19" s="1979" t="s">
        <v>627</v>
      </c>
      <c r="F19" s="1979" t="s">
        <v>627</v>
      </c>
      <c r="H19" s="1944"/>
      <c r="I19" s="1591">
        <v>3</v>
      </c>
      <c r="J19" s="1945" t="s">
        <v>637</v>
      </c>
      <c r="K19" s="1941" t="s">
        <v>555</v>
      </c>
      <c r="L19" s="664"/>
      <c r="M19" s="494"/>
      <c r="N19" s="480"/>
      <c r="O19" s="1452" t="s">
        <v>638</v>
      </c>
      <c r="P19" s="480"/>
      <c r="AK19" s="1558">
        <v>19</v>
      </c>
    </row>
    <row r="20" spans="1:37" ht="77.650000000000006" customHeight="1">
      <c r="A20" s="1977"/>
      <c r="B20" s="1976" t="s">
        <v>639</v>
      </c>
      <c r="C20" s="1976" t="s">
        <v>640</v>
      </c>
      <c r="D20" s="1975" t="s">
        <v>616</v>
      </c>
      <c r="E20" s="1979" t="s">
        <v>627</v>
      </c>
      <c r="F20" s="1979" t="s">
        <v>627</v>
      </c>
      <c r="H20" s="1944"/>
      <c r="I20" s="1591">
        <v>4</v>
      </c>
      <c r="J20" s="1945" t="s">
        <v>641</v>
      </c>
      <c r="K20" s="1941" t="s">
        <v>582</v>
      </c>
      <c r="L20" s="664"/>
      <c r="M20" s="494"/>
      <c r="N20" s="480"/>
      <c r="O20" s="1452"/>
      <c r="P20" s="480"/>
      <c r="AK20" s="1558">
        <v>74</v>
      </c>
    </row>
    <row r="21" spans="1:37" ht="35.65" customHeight="1">
      <c r="A21" s="1977"/>
      <c r="B21" s="1976" t="s">
        <v>642</v>
      </c>
      <c r="C21" s="1976" t="s">
        <v>643</v>
      </c>
      <c r="D21" s="1975" t="s">
        <v>616</v>
      </c>
      <c r="E21" s="1979" t="s">
        <v>627</v>
      </c>
      <c r="F21" s="1979" t="s">
        <v>627</v>
      </c>
      <c r="H21" s="1944"/>
      <c r="I21" s="1591">
        <v>5</v>
      </c>
      <c r="J21" s="1945" t="s">
        <v>644</v>
      </c>
      <c r="K21" s="1941" t="s">
        <v>582</v>
      </c>
      <c r="L21" s="664"/>
      <c r="M21" s="494"/>
      <c r="N21" s="480"/>
      <c r="O21" s="1452" t="s">
        <v>638</v>
      </c>
      <c r="P21" s="480"/>
      <c r="AK21" s="1558">
        <v>34</v>
      </c>
    </row>
    <row r="22" spans="1:37" ht="48.2" customHeight="1">
      <c r="A22" s="1977"/>
      <c r="B22" s="1976" t="s">
        <v>645</v>
      </c>
      <c r="C22" s="1976" t="s">
        <v>646</v>
      </c>
      <c r="D22" s="1975" t="s">
        <v>616</v>
      </c>
      <c r="E22" s="1979" t="s">
        <v>627</v>
      </c>
      <c r="F22" s="1979" t="s">
        <v>627</v>
      </c>
      <c r="H22" s="1944"/>
      <c r="I22" s="1591">
        <v>6</v>
      </c>
      <c r="J22" s="1945" t="s">
        <v>647</v>
      </c>
      <c r="K22" s="1941" t="s">
        <v>582</v>
      </c>
      <c r="L22" s="664"/>
      <c r="M22" s="494"/>
      <c r="N22" s="480"/>
      <c r="O22" s="1452" t="s">
        <v>648</v>
      </c>
      <c r="P22" s="480"/>
      <c r="AK22" s="1558">
        <v>46</v>
      </c>
    </row>
    <row r="23" spans="1:37" ht="19.899999999999999" customHeight="1">
      <c r="A23" s="1977"/>
      <c r="B23" s="1976" t="s">
        <v>649</v>
      </c>
      <c r="C23" s="1976" t="s">
        <v>650</v>
      </c>
      <c r="D23" s="1975" t="s">
        <v>616</v>
      </c>
      <c r="E23" s="1979" t="s">
        <v>627</v>
      </c>
      <c r="F23" s="1979" t="s">
        <v>627</v>
      </c>
      <c r="H23" s="1944"/>
      <c r="I23" s="1591" t="s">
        <v>651</v>
      </c>
      <c r="J23" s="1451" t="s">
        <v>652</v>
      </c>
      <c r="K23" s="1941" t="s">
        <v>582</v>
      </c>
      <c r="L23" s="664"/>
      <c r="M23" s="494"/>
      <c r="N23" s="480"/>
      <c r="O23" s="1452" t="s">
        <v>638</v>
      </c>
      <c r="P23" s="480"/>
      <c r="AK23" s="1558">
        <v>19</v>
      </c>
    </row>
    <row r="24" spans="1:37" ht="19.899999999999999" customHeight="1">
      <c r="A24" s="1977"/>
      <c r="B24" s="1976" t="s">
        <v>653</v>
      </c>
      <c r="C24" s="1976" t="s">
        <v>654</v>
      </c>
      <c r="D24" s="1975" t="s">
        <v>616</v>
      </c>
      <c r="E24" s="1979" t="s">
        <v>627</v>
      </c>
      <c r="F24" s="1979" t="s">
        <v>627</v>
      </c>
      <c r="H24" s="1944"/>
      <c r="I24" s="1591" t="s">
        <v>655</v>
      </c>
      <c r="J24" s="1451" t="s">
        <v>656</v>
      </c>
      <c r="K24" s="1941" t="s">
        <v>582</v>
      </c>
      <c r="L24" s="664"/>
      <c r="M24" s="494"/>
      <c r="N24" s="480"/>
      <c r="O24" s="1452"/>
      <c r="P24" s="480"/>
      <c r="AK24" s="1558">
        <v>19</v>
      </c>
    </row>
    <row r="25" spans="1:37" ht="24" customHeight="1">
      <c r="A25" s="1977"/>
      <c r="B25" s="1976" t="s">
        <v>657</v>
      </c>
      <c r="C25" s="1976" t="s">
        <v>658</v>
      </c>
      <c r="D25" s="1975" t="s">
        <v>616</v>
      </c>
      <c r="E25" s="1979" t="s">
        <v>627</v>
      </c>
      <c r="F25" s="1979" t="s">
        <v>627</v>
      </c>
      <c r="H25" s="1944"/>
      <c r="I25" s="1591" t="s">
        <v>659</v>
      </c>
      <c r="J25" s="1451" t="s">
        <v>660</v>
      </c>
      <c r="K25" s="1941" t="s">
        <v>582</v>
      </c>
      <c r="L25" s="664"/>
      <c r="M25" s="494"/>
      <c r="N25" s="480"/>
      <c r="O25" s="1452"/>
      <c r="P25" s="480"/>
      <c r="AK25" s="1558">
        <v>23</v>
      </c>
    </row>
    <row r="26" spans="1:37" ht="24" customHeight="1">
      <c r="A26" s="1977"/>
      <c r="B26" s="1976" t="s">
        <v>661</v>
      </c>
      <c r="C26" s="1976" t="s">
        <v>662</v>
      </c>
      <c r="D26" s="1975" t="s">
        <v>616</v>
      </c>
      <c r="E26" s="1979" t="s">
        <v>627</v>
      </c>
      <c r="F26" s="1979" t="s">
        <v>627</v>
      </c>
      <c r="H26" s="1944"/>
      <c r="I26" s="1591">
        <v>7</v>
      </c>
      <c r="J26" s="1945" t="s">
        <v>662</v>
      </c>
      <c r="K26" s="1941" t="s">
        <v>663</v>
      </c>
      <c r="L26" s="664"/>
      <c r="M26" s="494"/>
      <c r="N26" s="480"/>
      <c r="O26" s="1452"/>
      <c r="P26" s="480"/>
      <c r="AK26" s="1558">
        <v>23</v>
      </c>
    </row>
    <row r="27" spans="1:37" ht="24" customHeight="1">
      <c r="A27" s="1977"/>
      <c r="B27" s="1976" t="s">
        <v>664</v>
      </c>
      <c r="C27" s="1976" t="s">
        <v>665</v>
      </c>
      <c r="D27" s="1975" t="s">
        <v>616</v>
      </c>
      <c r="E27" s="1979" t="s">
        <v>627</v>
      </c>
      <c r="F27" s="1979" t="s">
        <v>627</v>
      </c>
      <c r="H27" s="1944"/>
      <c r="I27" s="1591">
        <v>8</v>
      </c>
      <c r="J27" s="1945" t="s">
        <v>665</v>
      </c>
      <c r="K27" s="1941" t="s">
        <v>588</v>
      </c>
      <c r="L27" s="664"/>
      <c r="M27" s="494"/>
      <c r="N27" s="480"/>
      <c r="O27" s="1452"/>
      <c r="P27" s="480"/>
      <c r="AK27" s="1558">
        <v>23</v>
      </c>
    </row>
    <row r="28" spans="1:37" ht="35.65" customHeight="1">
      <c r="A28" s="1977"/>
      <c r="B28" s="1976" t="s">
        <v>666</v>
      </c>
      <c r="C28" s="1976" t="s">
        <v>667</v>
      </c>
      <c r="D28" s="1975" t="s">
        <v>616</v>
      </c>
      <c r="E28" s="1979" t="s">
        <v>627</v>
      </c>
      <c r="F28" s="1979" t="s">
        <v>627</v>
      </c>
      <c r="H28" s="1944"/>
      <c r="I28" s="1602">
        <v>9</v>
      </c>
      <c r="J28" s="1945" t="s">
        <v>668</v>
      </c>
      <c r="K28" s="1941" t="s">
        <v>559</v>
      </c>
      <c r="L28" s="664"/>
      <c r="M28" s="494"/>
      <c r="N28" s="480"/>
      <c r="O28" s="1452"/>
      <c r="P28" s="480"/>
      <c r="AK28" s="1558">
        <v>34</v>
      </c>
    </row>
    <row r="29" spans="1:37" ht="35.65" customHeight="1">
      <c r="A29" s="1977"/>
      <c r="B29" s="1976" t="s">
        <v>669</v>
      </c>
      <c r="C29" s="1976" t="s">
        <v>670</v>
      </c>
      <c r="D29" s="1975" t="s">
        <v>616</v>
      </c>
      <c r="E29" s="1979" t="s">
        <v>627</v>
      </c>
      <c r="F29" s="1979" t="s">
        <v>627</v>
      </c>
      <c r="H29" s="1944"/>
      <c r="I29" s="1602">
        <v>10</v>
      </c>
      <c r="J29" s="1945" t="s">
        <v>671</v>
      </c>
      <c r="K29" s="1941" t="s">
        <v>559</v>
      </c>
      <c r="L29" s="664"/>
      <c r="M29" s="494"/>
      <c r="N29" s="480"/>
      <c r="O29" s="1452"/>
      <c r="P29" s="480"/>
      <c r="AK29" s="1558">
        <v>34</v>
      </c>
    </row>
    <row r="30" spans="1:37" ht="24" customHeight="1">
      <c r="A30" s="1977"/>
      <c r="B30" s="1976" t="s">
        <v>672</v>
      </c>
      <c r="C30" s="1976" t="s">
        <v>673</v>
      </c>
      <c r="D30" s="1975" t="s">
        <v>616</v>
      </c>
      <c r="E30" s="1979" t="s">
        <v>627</v>
      </c>
      <c r="F30" s="1979" t="s">
        <v>627</v>
      </c>
      <c r="H30" s="1944"/>
      <c r="I30" s="1602">
        <v>11</v>
      </c>
      <c r="J30" s="1945" t="s">
        <v>673</v>
      </c>
      <c r="K30" s="1941" t="s">
        <v>589</v>
      </c>
      <c r="L30" s="1992"/>
      <c r="M30" s="1548"/>
      <c r="N30" s="480"/>
      <c r="O30" s="1452"/>
      <c r="P30" s="480"/>
      <c r="AK30" s="1558">
        <v>23</v>
      </c>
    </row>
    <row r="31" spans="1:37" ht="24" customHeight="1">
      <c r="A31" s="1977"/>
      <c r="B31" s="1976" t="s">
        <v>674</v>
      </c>
      <c r="C31" s="1976" t="s">
        <v>675</v>
      </c>
      <c r="D31" s="1975" t="s">
        <v>616</v>
      </c>
      <c r="E31" s="1979" t="s">
        <v>627</v>
      </c>
      <c r="F31" s="1979" t="s">
        <v>627</v>
      </c>
      <c r="H31" s="1944"/>
      <c r="I31" s="1602">
        <v>12</v>
      </c>
      <c r="J31" s="1945" t="s">
        <v>675</v>
      </c>
      <c r="K31" s="1941" t="s">
        <v>589</v>
      </c>
      <c r="L31" s="1992"/>
      <c r="M31" s="1548"/>
      <c r="N31" s="480"/>
      <c r="O31" s="1452"/>
      <c r="P31" s="480"/>
      <c r="AK31" s="1558">
        <v>23</v>
      </c>
    </row>
    <row r="32" spans="1:37" ht="48.2" customHeight="1">
      <c r="A32" s="1977"/>
      <c r="B32" s="1976" t="s">
        <v>676</v>
      </c>
      <c r="C32" s="1976" t="s">
        <v>677</v>
      </c>
      <c r="D32" s="1975" t="s">
        <v>616</v>
      </c>
      <c r="E32" s="1979" t="s">
        <v>627</v>
      </c>
      <c r="F32" s="1979" t="s">
        <v>627</v>
      </c>
      <c r="H32" s="1944"/>
      <c r="I32" s="1602">
        <v>13</v>
      </c>
      <c r="J32" s="1945" t="s">
        <v>678</v>
      </c>
      <c r="K32" s="1941" t="s">
        <v>599</v>
      </c>
      <c r="L32" s="664"/>
      <c r="M32" s="494"/>
      <c r="N32" s="480"/>
      <c r="O32" s="1452" t="s">
        <v>638</v>
      </c>
      <c r="P32" s="480"/>
      <c r="AK32" s="1558">
        <v>46</v>
      </c>
    </row>
    <row r="33" spans="1:37" s="1293" customFormat="1" ht="48.2" customHeight="1">
      <c r="A33" s="1977"/>
      <c r="B33" s="1976" t="s">
        <v>679</v>
      </c>
      <c r="C33" s="1976" t="s">
        <v>680</v>
      </c>
      <c r="D33" s="1975" t="s">
        <v>616</v>
      </c>
      <c r="E33" s="1979" t="s">
        <v>627</v>
      </c>
      <c r="F33" s="1979" t="s">
        <v>627</v>
      </c>
      <c r="G33" s="1563"/>
      <c r="H33" s="1944"/>
      <c r="I33" s="1602">
        <v>14</v>
      </c>
      <c r="J33" s="1957" t="s">
        <v>681</v>
      </c>
      <c r="K33" s="1946" t="s">
        <v>682</v>
      </c>
      <c r="L33" s="664"/>
      <c r="M33" s="494"/>
      <c r="N33" s="480"/>
      <c r="O33" s="1452" t="s">
        <v>638</v>
      </c>
      <c r="P33" s="480"/>
      <c r="Q33" s="1563"/>
      <c r="R33" s="1563"/>
      <c r="W33" s="1563"/>
      <c r="Z33" s="481"/>
      <c r="AF33" s="1559"/>
      <c r="AG33" s="1559"/>
      <c r="AH33" s="1559"/>
      <c r="AI33" s="1559"/>
      <c r="AJ33" s="1559"/>
      <c r="AK33" s="1293">
        <v>46</v>
      </c>
    </row>
    <row r="34" spans="1:37" ht="108" customHeight="1">
      <c r="A34" s="1977"/>
      <c r="B34" s="1976" t="s">
        <v>683</v>
      </c>
      <c r="C34" s="1976" t="s">
        <v>684</v>
      </c>
      <c r="D34" s="1975" t="s">
        <v>626</v>
      </c>
      <c r="E34" s="1979" t="s">
        <v>627</v>
      </c>
      <c r="F34" s="1979" t="s">
        <v>627</v>
      </c>
      <c r="G34" s="1563" t="s">
        <v>587</v>
      </c>
      <c r="H34" s="1944"/>
      <c r="I34" s="1955">
        <v>15</v>
      </c>
      <c r="J34" s="1956" t="s">
        <v>685</v>
      </c>
      <c r="K34" s="1941"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686</v>
      </c>
      <c r="C2" s="1976" t="s">
        <v>687</v>
      </c>
      <c r="D2" s="1975" t="s">
        <v>626</v>
      </c>
      <c r="E2" s="1981">
        <f>I2-3</f>
        <v>-3</v>
      </c>
      <c r="F2" s="1981">
        <f>J2</f>
        <v>0</v>
      </c>
      <c r="H2" s="1657" t="s">
        <v>688</v>
      </c>
      <c r="I2" s="1947"/>
      <c r="J2" s="1609"/>
      <c r="K2" s="1941" t="s">
        <v>305</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689</v>
      </c>
      <c r="J5" s="2163"/>
      <c r="K5" s="2163"/>
      <c r="L5" s="2163"/>
      <c r="M5" s="203"/>
      <c r="W5" s="1558">
        <v>48</v>
      </c>
    </row>
    <row r="6" spans="1:23" ht="18" customHeight="1">
      <c r="H6" s="313"/>
      <c r="I6" s="2135" t="str">
        <f>IF(org=0,"Не определено",org)</f>
        <v>МУП "Лог ЖКХ"</v>
      </c>
      <c r="J6" s="2135"/>
      <c r="K6" s="2135"/>
      <c r="L6" s="2135"/>
      <c r="M6" s="203"/>
      <c r="W6" s="1558">
        <v>17</v>
      </c>
    </row>
    <row r="7" spans="1:23" ht="14.65" customHeight="1">
      <c r="H7" s="313"/>
      <c r="I7" s="394"/>
      <c r="J7" s="400"/>
      <c r="K7" s="400"/>
      <c r="L7" s="689"/>
      <c r="M7" s="130"/>
      <c r="W7" s="1558">
        <v>14</v>
      </c>
    </row>
    <row r="8" spans="1:23" ht="14.65" customHeight="1">
      <c r="H8" s="313"/>
      <c r="I8" s="2283" t="s">
        <v>299</v>
      </c>
      <c r="J8" s="2284"/>
      <c r="K8" s="2284"/>
      <c r="L8" s="2285"/>
      <c r="M8" s="2286" t="s">
        <v>300</v>
      </c>
      <c r="W8" s="1558">
        <v>14</v>
      </c>
    </row>
    <row r="9" spans="1:23" ht="35.65" customHeight="1">
      <c r="E9" s="1974" t="s">
        <v>617</v>
      </c>
      <c r="F9" s="1974" t="s">
        <v>623</v>
      </c>
      <c r="H9" s="313"/>
      <c r="I9" s="1948" t="s">
        <v>87</v>
      </c>
      <c r="J9" s="1949" t="s">
        <v>301</v>
      </c>
      <c r="K9" s="1987" t="s">
        <v>565</v>
      </c>
      <c r="L9" s="1988" t="s">
        <v>302</v>
      </c>
      <c r="M9" s="2286"/>
      <c r="W9" s="1558">
        <v>34</v>
      </c>
    </row>
    <row r="10" spans="1:23" ht="35.65" customHeight="1">
      <c r="B10" s="1976" t="s">
        <v>690</v>
      </c>
      <c r="C10" s="1976" t="s">
        <v>691</v>
      </c>
      <c r="D10" s="1975" t="s">
        <v>626</v>
      </c>
      <c r="E10" s="1979" t="s">
        <v>627</v>
      </c>
      <c r="F10" s="1979" t="s">
        <v>627</v>
      </c>
      <c r="H10" s="313"/>
      <c r="I10" s="1947" t="s">
        <v>109</v>
      </c>
      <c r="J10" s="1812" t="s">
        <v>692</v>
      </c>
      <c r="K10" s="1941" t="s">
        <v>305</v>
      </c>
      <c r="L10" s="749"/>
      <c r="M10" s="234" t="s">
        <v>693</v>
      </c>
      <c r="W10" s="1558">
        <v>34</v>
      </c>
    </row>
    <row r="11" spans="1:23" ht="50.25" customHeight="1">
      <c r="B11" s="1976" t="s">
        <v>694</v>
      </c>
      <c r="C11" s="1976" t="s">
        <v>695</v>
      </c>
      <c r="D11" s="1975" t="s">
        <v>626</v>
      </c>
      <c r="E11" s="1979" t="s">
        <v>627</v>
      </c>
      <c r="F11" s="1979" t="s">
        <v>627</v>
      </c>
      <c r="H11" s="313"/>
      <c r="I11" s="1947" t="s">
        <v>110</v>
      </c>
      <c r="J11" s="1812" t="s">
        <v>696</v>
      </c>
      <c r="K11" s="1941" t="s">
        <v>305</v>
      </c>
      <c r="L11" s="749"/>
      <c r="M11" s="234" t="s">
        <v>693</v>
      </c>
      <c r="W11" s="1558">
        <v>48</v>
      </c>
    </row>
    <row r="12" spans="1:23" ht="48.2" customHeight="1">
      <c r="B12" s="1976" t="s">
        <v>697</v>
      </c>
      <c r="C12" s="1976" t="s">
        <v>698</v>
      </c>
      <c r="D12" s="1975" t="s">
        <v>626</v>
      </c>
      <c r="E12" s="1979" t="s">
        <v>627</v>
      </c>
      <c r="F12" s="1979" t="s">
        <v>627</v>
      </c>
      <c r="H12" s="1615"/>
      <c r="I12" s="1947" t="s">
        <v>89</v>
      </c>
      <c r="J12" s="1954" t="s">
        <v>699</v>
      </c>
      <c r="K12" s="1941" t="s">
        <v>305</v>
      </c>
      <c r="L12" s="749"/>
      <c r="M12" s="234" t="s">
        <v>700</v>
      </c>
      <c r="N12" s="1551"/>
      <c r="P12" s="1558"/>
      <c r="W12" s="1558">
        <v>46</v>
      </c>
    </row>
    <row r="13" spans="1:23" ht="14.65" customHeight="1">
      <c r="E13" s="280"/>
      <c r="H13" s="313"/>
      <c r="I13" s="284"/>
      <c r="J13" s="588" t="s">
        <v>701</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81</v>
      </c>
      <c r="B16" s="1558">
        <v>9</v>
      </c>
      <c r="C16" s="1558">
        <v>9</v>
      </c>
      <c r="D16" s="1558">
        <v>9</v>
      </c>
      <c r="E16" s="1953" t="s">
        <v>149</v>
      </c>
      <c r="F16" s="1978" t="s">
        <v>149</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Водоотведение</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6" t="s">
        <v>705</v>
      </c>
      <c r="K15" s="480" t="s">
        <v>629</v>
      </c>
      <c r="AF15" s="1558">
        <v>19</v>
      </c>
    </row>
    <row r="16" spans="1:32" ht="35.65" customHeight="1">
      <c r="D16" s="1565"/>
      <c r="E16" s="1557" t="s">
        <v>110</v>
      </c>
      <c r="F16" s="644" t="s">
        <v>706</v>
      </c>
      <c r="G16" s="1573" t="s">
        <v>551</v>
      </c>
      <c r="H16" s="495">
        <f>SUM(H17,H20:H32)</f>
        <v>0</v>
      </c>
      <c r="I16" s="495">
        <f>SUM(I17,I20,I23,I26,I29:I32)</f>
        <v>0</v>
      </c>
      <c r="J16" s="226" t="s">
        <v>707</v>
      </c>
      <c r="K16" s="480" t="s">
        <v>629</v>
      </c>
      <c r="AF16" s="1558">
        <v>34</v>
      </c>
    </row>
    <row r="17" spans="1:32" ht="19.899999999999999" customHeight="1">
      <c r="D17" s="1565"/>
      <c r="E17" s="1591" t="s">
        <v>708</v>
      </c>
      <c r="F17" s="884" t="s">
        <v>709</v>
      </c>
      <c r="G17" s="1570" t="s">
        <v>551</v>
      </c>
      <c r="H17" s="494"/>
      <c r="I17" s="494"/>
      <c r="J17" s="226" t="s">
        <v>710</v>
      </c>
      <c r="K17" s="480"/>
      <c r="AF17" s="1558">
        <v>19</v>
      </c>
    </row>
    <row r="18" spans="1:32" ht="24" customHeight="1">
      <c r="D18" s="1565"/>
      <c r="E18" s="1591" t="s">
        <v>711</v>
      </c>
      <c r="F18" s="1577" t="s">
        <v>712</v>
      </c>
      <c r="G18" s="1570" t="s">
        <v>551</v>
      </c>
      <c r="H18" s="494"/>
      <c r="I18" s="494"/>
      <c r="J18" s="226" t="s">
        <v>713</v>
      </c>
      <c r="K18" s="480"/>
      <c r="AF18" s="1558">
        <v>23</v>
      </c>
    </row>
    <row r="19" spans="1:32" ht="35.65" customHeight="1">
      <c r="D19" s="1565"/>
      <c r="E19" s="1591" t="s">
        <v>714</v>
      </c>
      <c r="F19" s="1577" t="s">
        <v>715</v>
      </c>
      <c r="G19" s="1570" t="s">
        <v>551</v>
      </c>
      <c r="H19" s="494"/>
      <c r="I19" s="494"/>
      <c r="J19" s="226"/>
      <c r="K19" s="480"/>
      <c r="AF19" s="1558">
        <v>34</v>
      </c>
    </row>
    <row r="20" spans="1:32" ht="19.899999999999999" customHeight="1">
      <c r="D20" s="1565"/>
      <c r="E20" s="1591" t="s">
        <v>306</v>
      </c>
      <c r="F20" s="884" t="s">
        <v>716</v>
      </c>
      <c r="G20" s="1570" t="s">
        <v>551</v>
      </c>
      <c r="H20" s="494"/>
      <c r="I20" s="494"/>
      <c r="J20" s="226" t="s">
        <v>717</v>
      </c>
      <c r="K20" s="480"/>
      <c r="AF20" s="1558">
        <v>19</v>
      </c>
    </row>
    <row r="21" spans="1:32" ht="19.899999999999999" customHeight="1">
      <c r="D21" s="1565"/>
      <c r="E21" s="1591" t="s">
        <v>718</v>
      </c>
      <c r="F21" s="1577" t="s">
        <v>719</v>
      </c>
      <c r="G21" s="1570" t="s">
        <v>551</v>
      </c>
      <c r="H21" s="494"/>
      <c r="I21" s="494"/>
      <c r="J21" s="226"/>
      <c r="K21" s="480"/>
      <c r="AF21" s="1558">
        <v>19</v>
      </c>
    </row>
    <row r="22" spans="1:32" ht="19.899999999999999" customHeight="1">
      <c r="D22" s="1565"/>
      <c r="E22" s="1591" t="s">
        <v>720</v>
      </c>
      <c r="F22" s="1577" t="s">
        <v>721</v>
      </c>
      <c r="G22" s="1570" t="s">
        <v>551</v>
      </c>
      <c r="H22" s="494"/>
      <c r="I22" s="494"/>
      <c r="J22" s="226"/>
      <c r="K22" s="480"/>
      <c r="AF22" s="1558">
        <v>19</v>
      </c>
    </row>
    <row r="23" spans="1:32" ht="24" customHeight="1">
      <c r="D23" s="1565"/>
      <c r="E23" s="1591" t="s">
        <v>309</v>
      </c>
      <c r="F23" s="884" t="s">
        <v>722</v>
      </c>
      <c r="G23" s="1570" t="s">
        <v>551</v>
      </c>
      <c r="H23" s="494"/>
      <c r="I23" s="494"/>
      <c r="J23" s="226" t="s">
        <v>723</v>
      </c>
      <c r="K23" s="480"/>
      <c r="AF23" s="1558">
        <v>23</v>
      </c>
    </row>
    <row r="24" spans="1:32" ht="19.899999999999999" customHeight="1">
      <c r="D24" s="1565"/>
      <c r="E24" s="1591" t="s">
        <v>724</v>
      </c>
      <c r="F24" s="1577" t="s">
        <v>725</v>
      </c>
      <c r="G24" s="1570" t="s">
        <v>551</v>
      </c>
      <c r="H24" s="494"/>
      <c r="I24" s="494"/>
      <c r="J24" s="226"/>
      <c r="K24" s="480"/>
      <c r="AF24" s="1558">
        <v>19</v>
      </c>
    </row>
    <row r="25" spans="1:32" ht="35.65" customHeight="1">
      <c r="D25" s="1565"/>
      <c r="E25" s="1591" t="s">
        <v>726</v>
      </c>
      <c r="F25" s="1577" t="s">
        <v>727</v>
      </c>
      <c r="G25" s="1570" t="s">
        <v>551</v>
      </c>
      <c r="H25" s="494"/>
      <c r="I25" s="494"/>
      <c r="J25" s="226"/>
      <c r="K25" s="480"/>
      <c r="AF25" s="1558">
        <v>34</v>
      </c>
    </row>
    <row r="26" spans="1:32" ht="24" customHeight="1">
      <c r="D26" s="1565"/>
      <c r="E26" s="1591" t="s">
        <v>728</v>
      </c>
      <c r="F26" s="884" t="s">
        <v>729</v>
      </c>
      <c r="G26" s="1570" t="s">
        <v>551</v>
      </c>
      <c r="H26" s="494"/>
      <c r="I26" s="494"/>
      <c r="J26" s="226" t="s">
        <v>730</v>
      </c>
      <c r="K26" s="480"/>
      <c r="AF26" s="1558">
        <v>23</v>
      </c>
    </row>
    <row r="27" spans="1:32" ht="19.899999999999999" customHeight="1">
      <c r="D27" s="1565"/>
      <c r="E27" s="1602" t="s">
        <v>731</v>
      </c>
      <c r="F27" s="1577" t="s">
        <v>732</v>
      </c>
      <c r="G27" s="1581" t="s">
        <v>551</v>
      </c>
      <c r="H27" s="1603"/>
      <c r="I27" s="1603"/>
      <c r="J27" s="226"/>
      <c r="K27" s="480"/>
      <c r="AF27" s="1558">
        <v>19</v>
      </c>
    </row>
    <row r="28" spans="1:32" ht="19.899999999999999" customHeight="1">
      <c r="D28" s="1565"/>
      <c r="E28" s="1602" t="s">
        <v>733</v>
      </c>
      <c r="F28" s="1577" t="s">
        <v>734</v>
      </c>
      <c r="G28" s="1581" t="s">
        <v>551</v>
      </c>
      <c r="H28" s="1603"/>
      <c r="I28" s="1603"/>
      <c r="J28" s="226"/>
      <c r="K28" s="480"/>
      <c r="AF28" s="1558">
        <v>19</v>
      </c>
    </row>
    <row r="29" spans="1:32" ht="19.899999999999999" customHeight="1">
      <c r="D29" s="1565"/>
      <c r="E29" s="1602" t="s">
        <v>735</v>
      </c>
      <c r="F29" s="884" t="s">
        <v>736</v>
      </c>
      <c r="G29" s="1581" t="s">
        <v>551</v>
      </c>
      <c r="H29" s="1603"/>
      <c r="I29" s="1603"/>
      <c r="J29" s="226"/>
      <c r="K29" s="480"/>
      <c r="AF29" s="1558">
        <v>19</v>
      </c>
    </row>
    <row r="30" spans="1:32" ht="19.899999999999999" customHeight="1">
      <c r="D30" s="1565"/>
      <c r="E30" s="1602" t="s">
        <v>737</v>
      </c>
      <c r="F30" s="884" t="s">
        <v>738</v>
      </c>
      <c r="G30" s="1581" t="s">
        <v>551</v>
      </c>
      <c r="H30" s="1603"/>
      <c r="I30" s="1603"/>
      <c r="J30" s="226"/>
      <c r="K30" s="480"/>
      <c r="AF30" s="1558">
        <v>19</v>
      </c>
    </row>
    <row r="31" spans="1:32" ht="19.899999999999999" customHeight="1">
      <c r="D31" s="1565"/>
      <c r="E31" s="1602" t="s">
        <v>739</v>
      </c>
      <c r="F31" s="884" t="s">
        <v>740</v>
      </c>
      <c r="G31" s="1581" t="s">
        <v>551</v>
      </c>
      <c r="H31" s="1603"/>
      <c r="I31" s="1603"/>
      <c r="J31" s="226"/>
      <c r="K31" s="480"/>
      <c r="AF31" s="1558">
        <v>19</v>
      </c>
    </row>
    <row r="32" spans="1:32" s="1293" customFormat="1" ht="35.65" customHeight="1">
      <c r="A32" s="917"/>
      <c r="C32" s="1563"/>
      <c r="D32" s="1565"/>
      <c r="E32" s="1602" t="s">
        <v>741</v>
      </c>
      <c r="F32" s="884" t="s">
        <v>742</v>
      </c>
      <c r="G32" s="1571" t="s">
        <v>551</v>
      </c>
      <c r="H32" s="516">
        <f>SUM(H33:H34)</f>
        <v>0</v>
      </c>
      <c r="I32" s="516">
        <f>SUM(I33:I34)</f>
        <v>0</v>
      </c>
      <c r="J32" s="226"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8"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6" t="s">
        <v>747</v>
      </c>
      <c r="K35" s="480"/>
      <c r="AF35" s="1558">
        <v>57</v>
      </c>
    </row>
    <row r="36" spans="1:32" s="1293" customFormat="1" ht="24" customHeight="1">
      <c r="A36" s="919" t="s">
        <v>577</v>
      </c>
      <c r="C36" s="1563"/>
      <c r="D36" s="1565"/>
      <c r="E36" s="1591" t="s">
        <v>89</v>
      </c>
      <c r="F36" s="644" t="s">
        <v>748</v>
      </c>
      <c r="G36" s="1570" t="s">
        <v>551</v>
      </c>
      <c r="H36" s="494"/>
      <c r="I36" s="494"/>
      <c r="J36" s="226"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6"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6"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6"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6"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6"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6"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6"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6"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Водоотведение</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6" t="s">
        <v>776</v>
      </c>
      <c r="K15" s="480" t="s">
        <v>629</v>
      </c>
      <c r="AF15" s="1558">
        <v>19</v>
      </c>
    </row>
    <row r="16" spans="1:32" ht="24" customHeight="1">
      <c r="D16" s="1565"/>
      <c r="E16" s="1557" t="s">
        <v>110</v>
      </c>
      <c r="F16" s="1592" t="s">
        <v>777</v>
      </c>
      <c r="G16" s="1584" t="s">
        <v>551</v>
      </c>
      <c r="H16" s="495">
        <f>SUM(H17,H20:H27)</f>
        <v>0</v>
      </c>
      <c r="I16" s="495">
        <f>SUM(I17,I20:I27)</f>
        <v>0</v>
      </c>
      <c r="J16" s="226" t="s">
        <v>778</v>
      </c>
      <c r="K16" s="480" t="s">
        <v>629</v>
      </c>
      <c r="AF16" s="1558">
        <v>23</v>
      </c>
    </row>
    <row r="17" spans="1:32" ht="35.65" customHeight="1">
      <c r="D17" s="1565"/>
      <c r="E17" s="1591" t="s">
        <v>708</v>
      </c>
      <c r="F17" s="1594" t="s">
        <v>779</v>
      </c>
      <c r="G17" s="1581" t="s">
        <v>551</v>
      </c>
      <c r="H17" s="494"/>
      <c r="I17" s="494"/>
      <c r="J17" s="226" t="s">
        <v>780</v>
      </c>
      <c r="K17" s="480"/>
      <c r="AF17" s="1558">
        <v>34</v>
      </c>
    </row>
    <row r="18" spans="1:32" ht="19.899999999999999" customHeight="1">
      <c r="D18" s="1565"/>
      <c r="E18" s="1591" t="s">
        <v>711</v>
      </c>
      <c r="F18" s="1595" t="s">
        <v>781</v>
      </c>
      <c r="G18" s="1581" t="s">
        <v>551</v>
      </c>
      <c r="H18" s="494"/>
      <c r="I18" s="494"/>
      <c r="J18" s="226"/>
      <c r="K18" s="480"/>
      <c r="AF18" s="1558">
        <v>19</v>
      </c>
    </row>
    <row r="19" spans="1:32" ht="24" customHeight="1">
      <c r="D19" s="1565"/>
      <c r="E19" s="1591" t="s">
        <v>714</v>
      </c>
      <c r="F19" s="1595" t="s">
        <v>782</v>
      </c>
      <c r="G19" s="1581" t="s">
        <v>551</v>
      </c>
      <c r="H19" s="494"/>
      <c r="I19" s="494"/>
      <c r="J19" s="226"/>
      <c r="K19" s="480"/>
      <c r="AF19" s="1558">
        <v>23</v>
      </c>
    </row>
    <row r="20" spans="1:32" ht="35.65" customHeight="1">
      <c r="D20" s="1565"/>
      <c r="E20" s="1591" t="s">
        <v>306</v>
      </c>
      <c r="F20" s="1594" t="s">
        <v>783</v>
      </c>
      <c r="G20" s="1581" t="s">
        <v>551</v>
      </c>
      <c r="H20" s="494"/>
      <c r="I20" s="494"/>
      <c r="J20" s="226"/>
      <c r="K20" s="480"/>
      <c r="AF20" s="1558">
        <v>34</v>
      </c>
    </row>
    <row r="21" spans="1:32" ht="48.2" customHeight="1">
      <c r="D21" s="1565"/>
      <c r="E21" s="1591" t="s">
        <v>309</v>
      </c>
      <c r="F21" s="1594" t="s">
        <v>784</v>
      </c>
      <c r="G21" s="1581" t="s">
        <v>551</v>
      </c>
      <c r="H21" s="494"/>
      <c r="I21" s="494"/>
      <c r="J21" s="226"/>
      <c r="K21" s="480"/>
      <c r="AF21" s="1558">
        <v>46</v>
      </c>
    </row>
    <row r="22" spans="1:32" ht="60" customHeight="1">
      <c r="D22" s="1565"/>
      <c r="E22" s="1591" t="s">
        <v>728</v>
      </c>
      <c r="F22" s="1594" t="s">
        <v>785</v>
      </c>
      <c r="G22" s="1581" t="s">
        <v>551</v>
      </c>
      <c r="H22" s="494"/>
      <c r="I22" s="494"/>
      <c r="J22" s="226"/>
      <c r="K22" s="480"/>
      <c r="AF22" s="1558">
        <v>57</v>
      </c>
    </row>
    <row r="23" spans="1:32" ht="35.65" customHeight="1">
      <c r="D23" s="1565"/>
      <c r="E23" s="1591" t="s">
        <v>735</v>
      </c>
      <c r="F23" s="1594" t="s">
        <v>786</v>
      </c>
      <c r="G23" s="1581" t="s">
        <v>551</v>
      </c>
      <c r="H23" s="494"/>
      <c r="I23" s="494"/>
      <c r="J23" s="226"/>
      <c r="K23" s="480"/>
      <c r="AF23" s="1558">
        <v>34</v>
      </c>
    </row>
    <row r="24" spans="1:32" ht="35.65" customHeight="1">
      <c r="D24" s="1565"/>
      <c r="E24" s="1591" t="s">
        <v>737</v>
      </c>
      <c r="F24" s="1594" t="s">
        <v>787</v>
      </c>
      <c r="G24" s="1581" t="s">
        <v>551</v>
      </c>
      <c r="H24" s="494"/>
      <c r="I24" s="494"/>
      <c r="J24" s="226"/>
      <c r="K24" s="480"/>
      <c r="AF24" s="1558">
        <v>34</v>
      </c>
    </row>
    <row r="25" spans="1:32" ht="24" customHeight="1">
      <c r="D25" s="1565"/>
      <c r="E25" s="1591" t="s">
        <v>739</v>
      </c>
      <c r="F25" s="1594" t="s">
        <v>788</v>
      </c>
      <c r="G25" s="1581" t="s">
        <v>551</v>
      </c>
      <c r="H25" s="494"/>
      <c r="I25" s="494"/>
      <c r="J25" s="226"/>
      <c r="K25" s="480"/>
      <c r="AF25" s="1558">
        <v>23</v>
      </c>
    </row>
    <row r="26" spans="1:32" ht="76.5" customHeight="1">
      <c r="D26" s="1565"/>
      <c r="E26" s="1591" t="s">
        <v>741</v>
      </c>
      <c r="F26" s="1594" t="s">
        <v>789</v>
      </c>
      <c r="G26" s="1581" t="s">
        <v>551</v>
      </c>
      <c r="H26" s="494"/>
      <c r="I26" s="494"/>
      <c r="J26" s="226"/>
      <c r="K26" s="480"/>
      <c r="AF26" s="1558">
        <v>73</v>
      </c>
    </row>
    <row r="27" spans="1:32" s="1293" customFormat="1" ht="35.65" customHeight="1">
      <c r="A27" s="917"/>
      <c r="C27" s="1563"/>
      <c r="D27" s="1565"/>
      <c r="E27" s="1556" t="s">
        <v>745</v>
      </c>
      <c r="F27" s="1555" t="s">
        <v>790</v>
      </c>
      <c r="G27" s="1582" t="s">
        <v>551</v>
      </c>
      <c r="H27" s="516">
        <f>SUM(H28:H29)</f>
        <v>0</v>
      </c>
      <c r="I27" s="516">
        <f>SUM(I28:I29)</f>
        <v>0</v>
      </c>
      <c r="J27" s="226"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8"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6"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6"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6"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6"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6"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6"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6"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Водоотведение</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291" t="s">
        <v>807</v>
      </c>
      <c r="D13" s="883" t="s">
        <v>109</v>
      </c>
      <c r="E13" s="216" t="s">
        <v>808</v>
      </c>
      <c r="F13" s="597" t="s">
        <v>809</v>
      </c>
      <c r="G13" s="494"/>
      <c r="H13" s="598"/>
      <c r="I13" s="494"/>
      <c r="J13" s="598"/>
      <c r="K13" s="226" t="s">
        <v>810</v>
      </c>
      <c r="L13" s="657"/>
      <c r="X13" s="442">
        <v>0</v>
      </c>
    </row>
    <row r="14" spans="1:24" ht="22.5" hidden="1" customHeight="1">
      <c r="A14" s="2291"/>
      <c r="D14" s="476" t="s">
        <v>110</v>
      </c>
      <c r="E14" s="216" t="s">
        <v>811</v>
      </c>
      <c r="F14" s="597" t="s">
        <v>812</v>
      </c>
      <c r="G14" s="494"/>
      <c r="H14" s="599"/>
      <c r="I14" s="494"/>
      <c r="J14" s="599"/>
      <c r="K14" s="226" t="s">
        <v>813</v>
      </c>
      <c r="L14" s="657"/>
      <c r="X14" s="442">
        <v>0</v>
      </c>
    </row>
    <row r="15" spans="1:24" s="1562" customFormat="1" ht="78.75" hidden="1" customHeight="1">
      <c r="A15" s="2291"/>
      <c r="B15" s="448"/>
      <c r="D15" s="883" t="s">
        <v>89</v>
      </c>
      <c r="E15" s="644" t="s">
        <v>814</v>
      </c>
      <c r="F15" s="880" t="s">
        <v>305</v>
      </c>
      <c r="G15" s="880" t="s">
        <v>305</v>
      </c>
      <c r="H15" s="45"/>
      <c r="I15" s="880" t="s">
        <v>305</v>
      </c>
      <c r="J15" s="45"/>
      <c r="K15" s="226" t="s">
        <v>815</v>
      </c>
      <c r="L15" s="657"/>
      <c r="X15" s="693">
        <v>0</v>
      </c>
    </row>
    <row r="16" spans="1:24" s="1562" customFormat="1" ht="22.5" hidden="1" customHeight="1">
      <c r="A16" s="2291"/>
      <c r="B16" s="448"/>
      <c r="D16" s="883" t="s">
        <v>323</v>
      </c>
      <c r="E16" s="884" t="s">
        <v>816</v>
      </c>
      <c r="F16" s="880" t="s">
        <v>817</v>
      </c>
      <c r="G16" s="748"/>
      <c r="H16" s="45"/>
      <c r="I16" s="748"/>
      <c r="J16" s="45"/>
      <c r="K16" s="226"/>
      <c r="L16" s="657"/>
      <c r="X16" s="693">
        <v>0</v>
      </c>
    </row>
    <row r="17" spans="1:24" s="1562" customFormat="1" ht="22.5" hidden="1" customHeight="1">
      <c r="A17" s="2291"/>
      <c r="B17" s="448"/>
      <c r="D17" s="883" t="s">
        <v>331</v>
      </c>
      <c r="E17" s="884" t="s">
        <v>818</v>
      </c>
      <c r="F17" s="880" t="s">
        <v>819</v>
      </c>
      <c r="G17" s="748"/>
      <c r="H17" s="45"/>
      <c r="I17" s="748"/>
      <c r="J17" s="45"/>
      <c r="K17" s="226"/>
      <c r="L17" s="657"/>
      <c r="X17" s="693">
        <v>0</v>
      </c>
    </row>
    <row r="18" spans="1:24" s="1562" customFormat="1" ht="33.75" hidden="1" customHeight="1">
      <c r="A18" s="2291"/>
      <c r="B18" s="448"/>
      <c r="D18" s="883" t="s">
        <v>333</v>
      </c>
      <c r="E18" s="884" t="s">
        <v>820</v>
      </c>
      <c r="F18" s="880" t="s">
        <v>570</v>
      </c>
      <c r="G18" s="617"/>
      <c r="H18" s="45"/>
      <c r="I18" s="617"/>
      <c r="J18" s="45"/>
      <c r="K18" s="226"/>
      <c r="L18" s="657"/>
      <c r="X18" s="693">
        <v>0</v>
      </c>
    </row>
    <row r="19" spans="1:24" ht="101.25" hidden="1" customHeight="1">
      <c r="A19" s="2291"/>
      <c r="D19" s="883" t="s">
        <v>90</v>
      </c>
      <c r="E19" s="216" t="s">
        <v>821</v>
      </c>
      <c r="F19" s="597" t="s">
        <v>545</v>
      </c>
      <c r="G19" s="600"/>
      <c r="H19" s="599"/>
      <c r="I19" s="885"/>
      <c r="J19" s="599"/>
      <c r="K19" s="226" t="s">
        <v>822</v>
      </c>
      <c r="L19" s="657"/>
      <c r="X19" s="442">
        <v>0</v>
      </c>
    </row>
    <row r="20" spans="1:24" s="1562" customFormat="1" ht="18.75" hidden="1"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hidden="1" customHeight="1">
      <c r="A21" s="2291"/>
      <c r="C21" s="886"/>
      <c r="D21" s="883" t="s">
        <v>756</v>
      </c>
      <c r="E21" s="513" t="s">
        <v>824</v>
      </c>
      <c r="F21" s="880" t="s">
        <v>825</v>
      </c>
      <c r="G21" s="617"/>
      <c r="H21" s="45"/>
      <c r="I21" s="617"/>
      <c r="J21" s="45"/>
      <c r="K21" s="878"/>
      <c r="L21" s="657"/>
      <c r="W21" s="612"/>
      <c r="X21" s="693">
        <v>0</v>
      </c>
    </row>
    <row r="22" spans="1:24" s="1562" customFormat="1" ht="33.75" hidden="1" customHeight="1">
      <c r="A22" s="2291"/>
      <c r="C22" s="886"/>
      <c r="D22" s="883" t="s">
        <v>759</v>
      </c>
      <c r="E22" s="513" t="s">
        <v>826</v>
      </c>
      <c r="F22" s="880" t="s">
        <v>827</v>
      </c>
      <c r="G22" s="617"/>
      <c r="H22" s="45"/>
      <c r="I22" s="617"/>
      <c r="J22" s="45"/>
      <c r="K22" s="878"/>
      <c r="L22" s="657"/>
      <c r="W22" s="612"/>
      <c r="X22" s="693">
        <v>0</v>
      </c>
    </row>
    <row r="23" spans="1:24" s="1562" customFormat="1" ht="22.5" hidden="1"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hidden="1" customHeight="1">
      <c r="A24" s="2291"/>
      <c r="C24" s="886"/>
      <c r="D24" s="883" t="s">
        <v>829</v>
      </c>
      <c r="E24" s="513" t="s">
        <v>830</v>
      </c>
      <c r="F24" s="880" t="s">
        <v>831</v>
      </c>
      <c r="G24" s="617"/>
      <c r="H24" s="623"/>
      <c r="I24" s="617"/>
      <c r="J24" s="623"/>
      <c r="K24" s="878"/>
      <c r="L24" s="657"/>
      <c r="W24" s="612"/>
      <c r="X24" s="693">
        <v>0</v>
      </c>
    </row>
    <row r="25" spans="1:24" s="1562" customFormat="1" ht="22.5" hidden="1"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hidden="1" customHeight="1">
      <c r="A26" s="2291"/>
      <c r="C26" s="886"/>
      <c r="D26" s="883" t="s">
        <v>834</v>
      </c>
      <c r="E26" s="490" t="s">
        <v>835</v>
      </c>
      <c r="F26" s="880" t="s">
        <v>836</v>
      </c>
      <c r="G26" s="617"/>
      <c r="H26" s="623"/>
      <c r="I26" s="617"/>
      <c r="J26" s="623"/>
      <c r="K26" s="878"/>
      <c r="L26" s="657"/>
      <c r="W26" s="612"/>
      <c r="X26" s="693">
        <v>0</v>
      </c>
    </row>
    <row r="27" spans="1:24" s="1562" customFormat="1" ht="18.75" hidden="1" customHeight="1">
      <c r="A27" s="2291"/>
      <c r="C27" s="886"/>
      <c r="D27" s="883" t="s">
        <v>837</v>
      </c>
      <c r="E27" s="490" t="s">
        <v>838</v>
      </c>
      <c r="F27" s="880" t="s">
        <v>839</v>
      </c>
      <c r="G27" s="617"/>
      <c r="H27" s="623"/>
      <c r="I27" s="617"/>
      <c r="J27" s="623"/>
      <c r="K27" s="878"/>
      <c r="L27" s="657"/>
      <c r="W27" s="612"/>
      <c r="X27" s="693">
        <v>0</v>
      </c>
    </row>
    <row r="28" spans="1:24" s="1562" customFormat="1" ht="18.75" hidden="1"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hidden="1" customHeight="1">
      <c r="A29" s="2291"/>
      <c r="C29" s="886"/>
      <c r="D29" s="883" t="s">
        <v>842</v>
      </c>
      <c r="E29" s="490" t="s">
        <v>835</v>
      </c>
      <c r="F29" s="880" t="s">
        <v>843</v>
      </c>
      <c r="G29" s="617"/>
      <c r="H29" s="623"/>
      <c r="I29" s="617"/>
      <c r="J29" s="623"/>
      <c r="K29" s="878"/>
      <c r="L29" s="657"/>
      <c r="W29" s="612"/>
      <c r="X29" s="693">
        <v>0</v>
      </c>
    </row>
    <row r="30" spans="1:24" s="1562" customFormat="1" ht="18.75" hidden="1" customHeight="1">
      <c r="A30" s="2291"/>
      <c r="C30" s="886"/>
      <c r="D30" s="883" t="s">
        <v>844</v>
      </c>
      <c r="E30" s="490" t="s">
        <v>845</v>
      </c>
      <c r="F30" s="880" t="s">
        <v>846</v>
      </c>
      <c r="G30" s="617"/>
      <c r="H30" s="623"/>
      <c r="I30" s="617"/>
      <c r="J30" s="623"/>
      <c r="K30" s="878"/>
      <c r="L30" s="657"/>
      <c r="W30" s="612"/>
      <c r="X30" s="693">
        <v>0</v>
      </c>
    </row>
    <row r="31" spans="1:24" ht="126.75" hidden="1" customHeight="1">
      <c r="A31" s="2291"/>
      <c r="D31" s="883" t="s">
        <v>111</v>
      </c>
      <c r="E31" s="216" t="s">
        <v>847</v>
      </c>
      <c r="F31" s="597" t="s">
        <v>557</v>
      </c>
      <c r="G31" s="494"/>
      <c r="H31" s="599"/>
      <c r="I31" s="494"/>
      <c r="J31" s="599"/>
      <c r="K31" s="226" t="s">
        <v>848</v>
      </c>
      <c r="L31" s="657"/>
      <c r="X31" s="442">
        <v>0</v>
      </c>
    </row>
    <row r="32" spans="1:24" ht="56.25" hidden="1" customHeight="1">
      <c r="A32" s="2291"/>
      <c r="D32" s="883" t="s">
        <v>91</v>
      </c>
      <c r="E32" s="216" t="s">
        <v>849</v>
      </c>
      <c r="F32" s="476" t="s">
        <v>819</v>
      </c>
      <c r="G32" s="494"/>
      <c r="H32" s="599"/>
      <c r="I32" s="494"/>
      <c r="J32" s="599"/>
      <c r="K32" s="226" t="s">
        <v>850</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851</v>
      </c>
      <c r="X34" s="442">
        <v>0</v>
      </c>
    </row>
    <row r="35" spans="1:24" ht="11.25" hidden="1" customHeight="1">
      <c r="A35" s="2291"/>
      <c r="D35" s="306"/>
      <c r="E35" s="272" t="s">
        <v>852</v>
      </c>
      <c r="X35" s="442">
        <v>0</v>
      </c>
    </row>
    <row r="36" spans="1:24" s="1562" customFormat="1" ht="11.45" customHeight="1">
      <c r="A36" s="963"/>
      <c r="B36" s="455"/>
      <c r="D36" s="964"/>
      <c r="E36" s="965"/>
      <c r="X36" s="446">
        <v>11</v>
      </c>
    </row>
    <row r="37" spans="1:24" s="1562" customFormat="1" ht="22.5" hidden="1" customHeight="1">
      <c r="A37" s="2291" t="s">
        <v>853</v>
      </c>
      <c r="B37" s="448"/>
      <c r="D37" s="883">
        <v>1</v>
      </c>
      <c r="E37" s="644" t="s">
        <v>854</v>
      </c>
      <c r="F37" s="597" t="s">
        <v>809</v>
      </c>
      <c r="G37" s="494"/>
      <c r="H37" s="456"/>
      <c r="I37" s="494"/>
      <c r="J37" s="456"/>
      <c r="K37" s="226" t="s">
        <v>855</v>
      </c>
      <c r="X37" s="693">
        <v>0</v>
      </c>
    </row>
    <row r="38" spans="1:24" s="1562" customFormat="1" ht="22.5" hidden="1" customHeight="1">
      <c r="A38" s="2291"/>
      <c r="B38" s="448"/>
      <c r="D38" s="606" t="s">
        <v>110</v>
      </c>
      <c r="E38" s="962" t="s">
        <v>856</v>
      </c>
      <c r="F38" s="966" t="s">
        <v>545</v>
      </c>
      <c r="G38" s="966" t="s">
        <v>545</v>
      </c>
      <c r="H38" s="960"/>
      <c r="I38" s="966" t="s">
        <v>545</v>
      </c>
      <c r="J38" s="960"/>
      <c r="K38" s="961"/>
      <c r="X38" s="693">
        <v>0</v>
      </c>
    </row>
    <row r="39" spans="1:24" s="1562" customFormat="1" ht="33.75" hidden="1" customHeight="1">
      <c r="A39" s="2291"/>
      <c r="B39" s="448"/>
      <c r="D39" s="602" t="s">
        <v>711</v>
      </c>
      <c r="E39" s="660" t="s">
        <v>857</v>
      </c>
      <c r="F39" s="597" t="s">
        <v>858</v>
      </c>
      <c r="G39" s="605"/>
      <c r="H39" s="953"/>
      <c r="I39" s="605"/>
      <c r="J39" s="953"/>
      <c r="K39" s="226" t="s">
        <v>859</v>
      </c>
      <c r="X39" s="693">
        <v>0</v>
      </c>
    </row>
    <row r="40" spans="1:24" s="1562" customFormat="1" ht="33.75" hidden="1" customHeight="1">
      <c r="A40" s="2291"/>
      <c r="B40" s="448"/>
      <c r="D40" s="602" t="s">
        <v>714</v>
      </c>
      <c r="E40" s="660" t="s">
        <v>860</v>
      </c>
      <c r="F40" s="957" t="s">
        <v>861</v>
      </c>
      <c r="G40" s="678"/>
      <c r="H40" s="953"/>
      <c r="I40" s="678"/>
      <c r="J40" s="953"/>
      <c r="K40" s="226" t="s">
        <v>862</v>
      </c>
      <c r="X40" s="693">
        <v>0</v>
      </c>
    </row>
    <row r="41" spans="1:24" s="1562" customFormat="1" ht="22.5" hidden="1" customHeight="1">
      <c r="A41" s="2291"/>
      <c r="B41" s="448"/>
      <c r="D41" s="602" t="s">
        <v>89</v>
      </c>
      <c r="E41" s="659" t="s">
        <v>863</v>
      </c>
      <c r="F41" s="597" t="s">
        <v>545</v>
      </c>
      <c r="G41" s="597" t="s">
        <v>545</v>
      </c>
      <c r="H41" s="954"/>
      <c r="I41" s="597" t="s">
        <v>545</v>
      </c>
      <c r="J41" s="954"/>
      <c r="K41" s="239"/>
      <c r="X41" s="693">
        <v>0</v>
      </c>
    </row>
    <row r="42" spans="1:24" s="1562" customFormat="1" ht="45" hidden="1" customHeight="1">
      <c r="A42" s="2291"/>
      <c r="B42" s="448"/>
      <c r="D42" s="602" t="s">
        <v>323</v>
      </c>
      <c r="E42" s="660" t="s">
        <v>864</v>
      </c>
      <c r="F42" s="597" t="s">
        <v>557</v>
      </c>
      <c r="G42" s="494"/>
      <c r="H42" s="954"/>
      <c r="I42" s="494"/>
      <c r="J42" s="954"/>
      <c r="K42" s="239" t="s">
        <v>865</v>
      </c>
      <c r="X42" s="693">
        <v>0</v>
      </c>
    </row>
    <row r="43" spans="1:24" s="1562" customFormat="1" ht="45" hidden="1" customHeight="1">
      <c r="A43" s="2291"/>
      <c r="B43" s="448"/>
      <c r="D43" s="602" t="s">
        <v>331</v>
      </c>
      <c r="E43" s="604" t="s">
        <v>866</v>
      </c>
      <c r="F43" s="958" t="s">
        <v>557</v>
      </c>
      <c r="G43" s="679"/>
      <c r="H43" s="953"/>
      <c r="I43" s="679"/>
      <c r="J43" s="953"/>
      <c r="K43" s="239" t="s">
        <v>867</v>
      </c>
      <c r="X43" s="693">
        <v>0</v>
      </c>
    </row>
    <row r="44" spans="1:24" s="1562" customFormat="1" ht="11.25" hidden="1" customHeight="1">
      <c r="A44" s="2291"/>
      <c r="B44" s="448"/>
      <c r="D44" s="602" t="s">
        <v>90</v>
      </c>
      <c r="E44" s="603" t="s">
        <v>868</v>
      </c>
      <c r="F44" s="597" t="s">
        <v>858</v>
      </c>
      <c r="G44" s="605"/>
      <c r="H44" s="953"/>
      <c r="I44" s="605"/>
      <c r="J44" s="953"/>
      <c r="K44" s="226"/>
      <c r="X44" s="693">
        <v>0</v>
      </c>
    </row>
    <row r="45" spans="1:24" s="1562" customFormat="1" ht="11.25" hidden="1" customHeight="1">
      <c r="A45" s="2291"/>
      <c r="B45" s="448"/>
      <c r="D45" s="602" t="s">
        <v>753</v>
      </c>
      <c r="E45" s="604" t="s">
        <v>869</v>
      </c>
      <c r="F45" s="597" t="s">
        <v>858</v>
      </c>
      <c r="G45" s="605"/>
      <c r="H45" s="953"/>
      <c r="I45" s="605"/>
      <c r="J45" s="953"/>
      <c r="K45" s="226"/>
      <c r="X45" s="693">
        <v>0</v>
      </c>
    </row>
    <row r="46" spans="1:24" s="1562" customFormat="1" ht="11.25" hidden="1" customHeight="1">
      <c r="A46" s="2291"/>
      <c r="B46" s="448"/>
      <c r="D46" s="602" t="s">
        <v>795</v>
      </c>
      <c r="E46" s="604" t="s">
        <v>870</v>
      </c>
      <c r="F46" s="597" t="s">
        <v>858</v>
      </c>
      <c r="G46" s="605"/>
      <c r="H46" s="953"/>
      <c r="I46" s="605"/>
      <c r="J46" s="953"/>
      <c r="K46" s="226"/>
      <c r="X46" s="693">
        <v>0</v>
      </c>
    </row>
    <row r="47" spans="1:24" s="1562" customFormat="1" ht="11.25" hidden="1" customHeight="1">
      <c r="A47" s="2291"/>
      <c r="B47" s="448"/>
      <c r="D47" s="602" t="s">
        <v>798</v>
      </c>
      <c r="E47" s="604" t="s">
        <v>871</v>
      </c>
      <c r="F47" s="597" t="s">
        <v>858</v>
      </c>
      <c r="G47" s="605"/>
      <c r="H47" s="953"/>
      <c r="I47" s="605"/>
      <c r="J47" s="953"/>
      <c r="K47" s="226"/>
      <c r="X47" s="693">
        <v>0</v>
      </c>
    </row>
    <row r="48" spans="1:24" s="1562" customFormat="1" ht="11.25" hidden="1" customHeight="1">
      <c r="A48" s="2291"/>
      <c r="B48" s="448"/>
      <c r="D48" s="602" t="s">
        <v>872</v>
      </c>
      <c r="E48" s="608" t="s">
        <v>873</v>
      </c>
      <c r="F48" s="597" t="s">
        <v>858</v>
      </c>
      <c r="G48" s="605"/>
      <c r="H48" s="953"/>
      <c r="I48" s="605"/>
      <c r="J48" s="953"/>
      <c r="K48" s="226"/>
      <c r="X48" s="693">
        <v>0</v>
      </c>
    </row>
    <row r="49" spans="1:24" s="1562" customFormat="1" ht="11.25" hidden="1" customHeight="1">
      <c r="A49" s="2291"/>
      <c r="B49" s="448"/>
      <c r="D49" s="602" t="s">
        <v>874</v>
      </c>
      <c r="E49" s="608" t="s">
        <v>875</v>
      </c>
      <c r="F49" s="597" t="s">
        <v>858</v>
      </c>
      <c r="G49" s="605"/>
      <c r="H49" s="953"/>
      <c r="I49" s="605"/>
      <c r="J49" s="953"/>
      <c r="K49" s="226"/>
      <c r="X49" s="693">
        <v>0</v>
      </c>
    </row>
    <row r="50" spans="1:24" s="1562" customFormat="1" ht="11.25" hidden="1" customHeight="1">
      <c r="A50" s="2291"/>
      <c r="B50" s="448"/>
      <c r="D50" s="602" t="s">
        <v>876</v>
      </c>
      <c r="E50" s="604" t="s">
        <v>877</v>
      </c>
      <c r="F50" s="597" t="s">
        <v>858</v>
      </c>
      <c r="G50" s="605"/>
      <c r="H50" s="953"/>
      <c r="I50" s="605"/>
      <c r="J50" s="953"/>
      <c r="K50" s="226"/>
      <c r="X50" s="693">
        <v>0</v>
      </c>
    </row>
    <row r="51" spans="1:24" s="1562" customFormat="1" ht="11.25" hidden="1" customHeight="1">
      <c r="A51" s="2291"/>
      <c r="B51" s="448"/>
      <c r="D51" s="602" t="s">
        <v>878</v>
      </c>
      <c r="E51" s="604" t="s">
        <v>879</v>
      </c>
      <c r="F51" s="597" t="s">
        <v>858</v>
      </c>
      <c r="G51" s="605"/>
      <c r="H51" s="953"/>
      <c r="I51" s="605"/>
      <c r="J51" s="953"/>
      <c r="K51" s="226"/>
      <c r="X51" s="693">
        <v>0</v>
      </c>
    </row>
    <row r="52" spans="1:24" s="1562" customFormat="1" ht="45" hidden="1" customHeight="1">
      <c r="A52" s="2291"/>
      <c r="B52" s="448"/>
      <c r="D52" s="602" t="s">
        <v>111</v>
      </c>
      <c r="E52" s="603" t="s">
        <v>880</v>
      </c>
      <c r="F52" s="597" t="s">
        <v>858</v>
      </c>
      <c r="G52" s="605"/>
      <c r="H52" s="953"/>
      <c r="I52" s="605"/>
      <c r="J52" s="953"/>
      <c r="K52" s="226"/>
      <c r="X52" s="693">
        <v>0</v>
      </c>
    </row>
    <row r="53" spans="1:24" s="1562" customFormat="1" ht="11.25" hidden="1" customHeight="1">
      <c r="A53" s="2291"/>
      <c r="B53" s="448"/>
      <c r="D53" s="602" t="s">
        <v>312</v>
      </c>
      <c r="E53" s="604" t="s">
        <v>869</v>
      </c>
      <c r="F53" s="597" t="s">
        <v>858</v>
      </c>
      <c r="G53" s="605"/>
      <c r="H53" s="953"/>
      <c r="I53" s="605"/>
      <c r="J53" s="953"/>
      <c r="K53" s="226"/>
      <c r="X53" s="693">
        <v>0</v>
      </c>
    </row>
    <row r="54" spans="1:24" s="1562" customFormat="1" ht="11.25" hidden="1" customHeight="1">
      <c r="A54" s="2291"/>
      <c r="B54" s="448"/>
      <c r="D54" s="602" t="s">
        <v>881</v>
      </c>
      <c r="E54" s="604" t="s">
        <v>870</v>
      </c>
      <c r="F54" s="597" t="s">
        <v>858</v>
      </c>
      <c r="G54" s="605"/>
      <c r="H54" s="953"/>
      <c r="I54" s="605"/>
      <c r="J54" s="953"/>
      <c r="K54" s="226"/>
      <c r="X54" s="693">
        <v>0</v>
      </c>
    </row>
    <row r="55" spans="1:24" s="1562" customFormat="1" ht="11.25" hidden="1" customHeight="1">
      <c r="A55" s="2291"/>
      <c r="B55" s="448"/>
      <c r="D55" s="602" t="s">
        <v>882</v>
      </c>
      <c r="E55" s="604" t="s">
        <v>871</v>
      </c>
      <c r="F55" s="597" t="s">
        <v>858</v>
      </c>
      <c r="G55" s="605"/>
      <c r="H55" s="953"/>
      <c r="I55" s="605"/>
      <c r="J55" s="953"/>
      <c r="K55" s="226"/>
      <c r="X55" s="693">
        <v>0</v>
      </c>
    </row>
    <row r="56" spans="1:24" s="1562" customFormat="1" ht="11.25" hidden="1" customHeight="1">
      <c r="A56" s="2291"/>
      <c r="B56" s="448"/>
      <c r="D56" s="602" t="s">
        <v>883</v>
      </c>
      <c r="E56" s="608" t="s">
        <v>873</v>
      </c>
      <c r="F56" s="597" t="s">
        <v>858</v>
      </c>
      <c r="G56" s="605"/>
      <c r="H56" s="953"/>
      <c r="I56" s="605"/>
      <c r="J56" s="953"/>
      <c r="K56" s="226"/>
      <c r="X56" s="693">
        <v>0</v>
      </c>
    </row>
    <row r="57" spans="1:24" s="1562" customFormat="1" ht="11.25" hidden="1" customHeight="1">
      <c r="A57" s="2291"/>
      <c r="B57" s="448"/>
      <c r="D57" s="602" t="s">
        <v>884</v>
      </c>
      <c r="E57" s="608" t="s">
        <v>875</v>
      </c>
      <c r="F57" s="597" t="s">
        <v>858</v>
      </c>
      <c r="G57" s="605"/>
      <c r="H57" s="953"/>
      <c r="I57" s="605"/>
      <c r="J57" s="953"/>
      <c r="K57" s="226"/>
      <c r="X57" s="693">
        <v>0</v>
      </c>
    </row>
    <row r="58" spans="1:24" s="1562" customFormat="1" ht="11.25" hidden="1" customHeight="1">
      <c r="A58" s="2291"/>
      <c r="B58" s="448"/>
      <c r="D58" s="602" t="s">
        <v>885</v>
      </c>
      <c r="E58" s="604" t="s">
        <v>877</v>
      </c>
      <c r="F58" s="597" t="s">
        <v>858</v>
      </c>
      <c r="G58" s="605"/>
      <c r="H58" s="953"/>
      <c r="I58" s="605"/>
      <c r="J58" s="953"/>
      <c r="K58" s="226"/>
      <c r="X58" s="693">
        <v>0</v>
      </c>
    </row>
    <row r="59" spans="1:24" s="1562" customFormat="1" ht="11.25" hidden="1" customHeight="1">
      <c r="A59" s="2291"/>
      <c r="B59" s="448"/>
      <c r="D59" s="602" t="s">
        <v>886</v>
      </c>
      <c r="E59" s="604" t="s">
        <v>879</v>
      </c>
      <c r="F59" s="597" t="s">
        <v>858</v>
      </c>
      <c r="G59" s="605"/>
      <c r="H59" s="953"/>
      <c r="I59" s="605"/>
      <c r="J59" s="953"/>
      <c r="K59" s="226"/>
      <c r="X59" s="693">
        <v>0</v>
      </c>
    </row>
    <row r="60" spans="1:24" s="1562" customFormat="1" ht="33.75" hidden="1" customHeight="1">
      <c r="A60" s="2291"/>
      <c r="B60" s="448"/>
      <c r="D60" s="602" t="s">
        <v>91</v>
      </c>
      <c r="E60" s="603" t="s">
        <v>887</v>
      </c>
      <c r="F60" s="658" t="s">
        <v>557</v>
      </c>
      <c r="G60" s="679"/>
      <c r="H60" s="953"/>
      <c r="I60" s="679"/>
      <c r="J60" s="953"/>
      <c r="K60" s="239" t="s">
        <v>888</v>
      </c>
      <c r="X60" s="693">
        <v>0</v>
      </c>
    </row>
    <row r="61" spans="1:24" s="1562" customFormat="1" ht="33.75" hidden="1" customHeight="1">
      <c r="A61" s="2291"/>
      <c r="B61" s="448"/>
      <c r="D61" s="602" t="s">
        <v>92</v>
      </c>
      <c r="E61" s="603" t="s">
        <v>889</v>
      </c>
      <c r="F61" s="663" t="s">
        <v>819</v>
      </c>
      <c r="G61" s="605"/>
      <c r="H61" s="953"/>
      <c r="I61" s="605"/>
      <c r="J61" s="953"/>
      <c r="K61" s="226"/>
      <c r="X61" s="693">
        <v>0</v>
      </c>
    </row>
    <row r="62" spans="1:24" s="1562" customFormat="1" ht="22.5" hidden="1" customHeight="1">
      <c r="A62" s="2291"/>
      <c r="B62" s="448" t="s">
        <v>587</v>
      </c>
      <c r="D62" s="602" t="s">
        <v>112</v>
      </c>
      <c r="E62" s="603" t="s">
        <v>890</v>
      </c>
      <c r="F62" s="663" t="s">
        <v>305</v>
      </c>
      <c r="G62" s="319"/>
      <c r="H62" s="953"/>
      <c r="I62" s="319"/>
      <c r="J62" s="953"/>
      <c r="K62" s="226" t="s">
        <v>630</v>
      </c>
      <c r="X62" s="693">
        <v>0</v>
      </c>
    </row>
    <row r="63" spans="1:24" s="1562" customFormat="1" ht="45" hidden="1" customHeight="1">
      <c r="A63" s="2291"/>
      <c r="B63" s="448" t="s">
        <v>587</v>
      </c>
      <c r="D63" s="602" t="s">
        <v>891</v>
      </c>
      <c r="E63" s="604" t="s">
        <v>892</v>
      </c>
      <c r="F63" s="658" t="s">
        <v>305</v>
      </c>
      <c r="G63" s="319"/>
      <c r="H63" s="953"/>
      <c r="I63" s="319"/>
      <c r="J63" s="953"/>
      <c r="K63" s="226"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8" t="s">
        <v>895</v>
      </c>
      <c r="X65" s="693">
        <v>0</v>
      </c>
    </row>
    <row r="66" spans="1:24" s="1562" customFormat="1" ht="56.25" hidden="1" customHeight="1">
      <c r="A66" s="2291"/>
      <c r="B66" s="448"/>
      <c r="D66" s="680" t="s">
        <v>110</v>
      </c>
      <c r="E66" s="644" t="s">
        <v>896</v>
      </c>
      <c r="F66" s="597" t="s">
        <v>545</v>
      </c>
      <c r="G66" s="597" t="s">
        <v>545</v>
      </c>
      <c r="H66" s="456"/>
      <c r="I66" s="597" t="s">
        <v>545</v>
      </c>
      <c r="J66" s="456"/>
      <c r="K66" s="226"/>
      <c r="X66" s="693">
        <v>0</v>
      </c>
    </row>
    <row r="67" spans="1:24" s="1562" customFormat="1" ht="33.75" hidden="1" customHeight="1">
      <c r="A67" s="2291"/>
      <c r="B67" s="448"/>
      <c r="D67" s="680" t="s">
        <v>708</v>
      </c>
      <c r="E67" s="884" t="s">
        <v>897</v>
      </c>
      <c r="F67" s="597" t="s">
        <v>861</v>
      </c>
      <c r="G67" s="664"/>
      <c r="H67" s="456"/>
      <c r="I67" s="664"/>
      <c r="J67" s="456"/>
      <c r="K67" s="226"/>
      <c r="X67" s="693">
        <v>0</v>
      </c>
    </row>
    <row r="68" spans="1:24" s="1562" customFormat="1" ht="22.5" hidden="1" customHeight="1">
      <c r="A68" s="2291"/>
      <c r="B68" s="448"/>
      <c r="D68" s="680" t="s">
        <v>306</v>
      </c>
      <c r="E68" s="884" t="s">
        <v>898</v>
      </c>
      <c r="F68" s="597" t="s">
        <v>861</v>
      </c>
      <c r="G68" s="664"/>
      <c r="H68" s="456"/>
      <c r="I68" s="664"/>
      <c r="J68" s="456"/>
      <c r="K68" s="226"/>
      <c r="X68" s="693">
        <v>0</v>
      </c>
    </row>
    <row r="69" spans="1:24" s="1562" customFormat="1" ht="22.5" hidden="1" customHeight="1">
      <c r="A69" s="2291"/>
      <c r="B69" s="448"/>
      <c r="D69" s="680" t="s">
        <v>309</v>
      </c>
      <c r="E69" s="884" t="s">
        <v>899</v>
      </c>
      <c r="F69" s="658" t="s">
        <v>557</v>
      </c>
      <c r="G69" s="679"/>
      <c r="H69" s="456"/>
      <c r="I69" s="679"/>
      <c r="J69" s="456"/>
      <c r="K69" s="226"/>
      <c r="X69" s="693">
        <v>0</v>
      </c>
    </row>
    <row r="70" spans="1:24" s="1562" customFormat="1" ht="22.5" hidden="1" customHeight="1">
      <c r="A70" s="2291"/>
      <c r="B70" s="448"/>
      <c r="D70" s="680" t="s">
        <v>728</v>
      </c>
      <c r="E70" s="884" t="s">
        <v>900</v>
      </c>
      <c r="F70" s="658" t="s">
        <v>557</v>
      </c>
      <c r="G70" s="679"/>
      <c r="H70" s="456"/>
      <c r="I70" s="679"/>
      <c r="J70" s="456"/>
      <c r="K70" s="226"/>
      <c r="X70" s="693">
        <v>0</v>
      </c>
    </row>
    <row r="71" spans="1:24" s="1562" customFormat="1" ht="22.5" hidden="1" customHeight="1">
      <c r="A71" s="2291"/>
      <c r="B71" s="448"/>
      <c r="D71" s="602" t="s">
        <v>89</v>
      </c>
      <c r="E71" s="603" t="s">
        <v>901</v>
      </c>
      <c r="F71" s="597" t="s">
        <v>861</v>
      </c>
      <c r="G71" s="494"/>
      <c r="H71" s="960"/>
      <c r="I71" s="494"/>
      <c r="J71" s="960"/>
      <c r="K71" s="239"/>
      <c r="X71" s="693">
        <v>0</v>
      </c>
    </row>
    <row r="72" spans="1:24" s="1562" customFormat="1" ht="56.25" hidden="1" customHeight="1">
      <c r="A72" s="2291"/>
      <c r="B72" s="448"/>
      <c r="D72" s="602" t="s">
        <v>90</v>
      </c>
      <c r="E72" s="603" t="s">
        <v>902</v>
      </c>
      <c r="F72" s="658" t="s">
        <v>557</v>
      </c>
      <c r="G72" s="679"/>
      <c r="H72" s="953"/>
      <c r="I72" s="679"/>
      <c r="J72" s="953"/>
      <c r="K72" s="239"/>
      <c r="X72" s="693">
        <v>0</v>
      </c>
    </row>
    <row r="73" spans="1:24" s="1562" customFormat="1" ht="33.75" hidden="1" customHeight="1">
      <c r="A73" s="2291"/>
      <c r="B73" s="448"/>
      <c r="D73" s="602" t="s">
        <v>111</v>
      </c>
      <c r="E73" s="603" t="s">
        <v>903</v>
      </c>
      <c r="F73" s="663" t="s">
        <v>819</v>
      </c>
      <c r="G73" s="605"/>
      <c r="H73" s="953"/>
      <c r="I73" s="605"/>
      <c r="J73" s="953"/>
      <c r="K73" s="226"/>
      <c r="X73" s="693">
        <v>0</v>
      </c>
    </row>
    <row r="74" spans="1:24" s="1562" customFormat="1" ht="22.5" hidden="1" customHeight="1">
      <c r="A74" s="2291"/>
      <c r="B74" s="448" t="s">
        <v>587</v>
      </c>
      <c r="D74" s="602" t="s">
        <v>91</v>
      </c>
      <c r="E74" s="603" t="s">
        <v>904</v>
      </c>
      <c r="F74" s="663" t="s">
        <v>305</v>
      </c>
      <c r="G74" s="319"/>
      <c r="H74" s="953"/>
      <c r="I74" s="319"/>
      <c r="J74" s="953"/>
      <c r="K74" s="226" t="s">
        <v>630</v>
      </c>
      <c r="X74" s="693">
        <v>0</v>
      </c>
    </row>
    <row r="75" spans="1:24" s="1562" customFormat="1" ht="45" hidden="1" customHeight="1">
      <c r="A75" s="2291"/>
      <c r="B75" s="448" t="s">
        <v>587</v>
      </c>
      <c r="D75" s="602" t="s">
        <v>651</v>
      </c>
      <c r="E75" s="604" t="s">
        <v>905</v>
      </c>
      <c r="F75" s="658" t="s">
        <v>305</v>
      </c>
      <c r="G75" s="319"/>
      <c r="H75" s="953"/>
      <c r="I75" s="319"/>
      <c r="J75" s="953"/>
      <c r="K75" s="226" t="s">
        <v>630</v>
      </c>
      <c r="X75" s="693">
        <v>0</v>
      </c>
    </row>
    <row r="76" spans="1:24" s="1562" customFormat="1" ht="11.45" customHeight="1">
      <c r="A76" s="963"/>
      <c r="B76" s="455"/>
      <c r="D76" s="964"/>
      <c r="E76" s="965"/>
      <c r="X76" s="446">
        <v>11</v>
      </c>
    </row>
    <row r="77" spans="1:24" s="1562" customFormat="1" ht="11.25" customHeight="1">
      <c r="A77" s="2291" t="s">
        <v>906</v>
      </c>
      <c r="B77" s="448"/>
      <c r="D77" s="602">
        <v>1</v>
      </c>
      <c r="E77" s="603" t="s">
        <v>907</v>
      </c>
      <c r="F77" s="658" t="s">
        <v>809</v>
      </c>
      <c r="G77" s="661"/>
      <c r="H77" s="953"/>
      <c r="I77" s="661"/>
      <c r="J77" s="953"/>
      <c r="K77" s="226" t="s">
        <v>908</v>
      </c>
      <c r="X77" s="693">
        <v>0</v>
      </c>
    </row>
    <row r="78" spans="1:24" s="1562" customFormat="1" ht="11.25" customHeight="1">
      <c r="A78" s="2291"/>
      <c r="B78" s="448"/>
      <c r="D78" s="602" t="s">
        <v>110</v>
      </c>
      <c r="E78" s="603" t="s">
        <v>909</v>
      </c>
      <c r="F78" s="658" t="s">
        <v>809</v>
      </c>
      <c r="G78" s="661"/>
      <c r="H78" s="953"/>
      <c r="I78" s="661"/>
      <c r="J78" s="953"/>
      <c r="K78" s="226" t="s">
        <v>910</v>
      </c>
      <c r="X78" s="693">
        <v>0</v>
      </c>
    </row>
    <row r="79" spans="1:24" s="1562" customFormat="1" ht="22.5" customHeight="1">
      <c r="A79" s="2291"/>
      <c r="B79" s="448"/>
      <c r="D79" s="602" t="s">
        <v>89</v>
      </c>
      <c r="E79" s="659" t="s">
        <v>911</v>
      </c>
      <c r="F79" s="597" t="s">
        <v>858</v>
      </c>
      <c r="G79" s="661"/>
      <c r="H79" s="953"/>
      <c r="I79" s="661"/>
      <c r="J79" s="953"/>
      <c r="K79" s="226" t="s">
        <v>912</v>
      </c>
      <c r="X79" s="693">
        <v>0</v>
      </c>
    </row>
    <row r="80" spans="1:24" s="1562" customFormat="1" ht="11.25" customHeight="1">
      <c r="A80" s="2291"/>
      <c r="B80" s="448"/>
      <c r="D80" s="602" t="s">
        <v>323</v>
      </c>
      <c r="E80" s="660" t="s">
        <v>913</v>
      </c>
      <c r="F80" s="597" t="s">
        <v>858</v>
      </c>
      <c r="G80" s="661"/>
      <c r="H80" s="953"/>
      <c r="I80" s="661"/>
      <c r="J80" s="953"/>
      <c r="K80" s="226"/>
      <c r="X80" s="693">
        <v>0</v>
      </c>
    </row>
    <row r="81" spans="1:24" s="1562" customFormat="1" ht="11.25" customHeight="1">
      <c r="A81" s="2291"/>
      <c r="B81" s="448"/>
      <c r="D81" s="602" t="s">
        <v>331</v>
      </c>
      <c r="E81" s="660" t="s">
        <v>914</v>
      </c>
      <c r="F81" s="597" t="s">
        <v>858</v>
      </c>
      <c r="G81" s="661"/>
      <c r="H81" s="953"/>
      <c r="I81" s="661"/>
      <c r="J81" s="953"/>
      <c r="K81" s="226"/>
      <c r="X81" s="693">
        <v>0</v>
      </c>
    </row>
    <row r="82" spans="1:24" s="1562" customFormat="1" ht="11.25" customHeight="1">
      <c r="A82" s="2291"/>
      <c r="B82" s="448"/>
      <c r="D82" s="602" t="s">
        <v>333</v>
      </c>
      <c r="E82" s="660" t="s">
        <v>915</v>
      </c>
      <c r="F82" s="597" t="s">
        <v>858</v>
      </c>
      <c r="G82" s="661"/>
      <c r="H82" s="953"/>
      <c r="I82" s="661"/>
      <c r="J82" s="953"/>
      <c r="K82" s="226"/>
      <c r="X82" s="693">
        <v>0</v>
      </c>
    </row>
    <row r="83" spans="1:24" s="1562" customFormat="1" ht="11.25" customHeight="1">
      <c r="A83" s="2291"/>
      <c r="B83" s="448"/>
      <c r="D83" s="602" t="s">
        <v>335</v>
      </c>
      <c r="E83" s="660" t="s">
        <v>916</v>
      </c>
      <c r="F83" s="597" t="s">
        <v>858</v>
      </c>
      <c r="G83" s="661"/>
      <c r="H83" s="953"/>
      <c r="I83" s="661"/>
      <c r="J83" s="953"/>
      <c r="K83" s="226"/>
      <c r="X83" s="693">
        <v>0</v>
      </c>
    </row>
    <row r="84" spans="1:24" s="1562" customFormat="1" ht="11.25" customHeight="1">
      <c r="A84" s="2291"/>
      <c r="B84" s="448"/>
      <c r="D84" s="602" t="s">
        <v>917</v>
      </c>
      <c r="E84" s="660" t="s">
        <v>918</v>
      </c>
      <c r="F84" s="597" t="s">
        <v>858</v>
      </c>
      <c r="G84" s="661"/>
      <c r="H84" s="953"/>
      <c r="I84" s="661"/>
      <c r="J84" s="953"/>
      <c r="K84" s="226"/>
      <c r="X84" s="693">
        <v>0</v>
      </c>
    </row>
    <row r="85" spans="1:24" s="1562" customFormat="1" ht="11.25" customHeight="1">
      <c r="A85" s="2291"/>
      <c r="B85" s="448"/>
      <c r="D85" s="602" t="s">
        <v>919</v>
      </c>
      <c r="E85" s="660" t="s">
        <v>920</v>
      </c>
      <c r="F85" s="597" t="s">
        <v>858</v>
      </c>
      <c r="G85" s="661"/>
      <c r="H85" s="953"/>
      <c r="I85" s="661"/>
      <c r="J85" s="953"/>
      <c r="K85" s="226"/>
      <c r="X85" s="693">
        <v>0</v>
      </c>
    </row>
    <row r="86" spans="1:24" s="1562" customFormat="1" ht="11.25" customHeight="1">
      <c r="A86" s="2291"/>
      <c r="B86" s="448"/>
      <c r="D86" s="602" t="s">
        <v>921</v>
      </c>
      <c r="E86" s="660" t="s">
        <v>922</v>
      </c>
      <c r="F86" s="597" t="s">
        <v>858</v>
      </c>
      <c r="G86" s="661"/>
      <c r="H86" s="953"/>
      <c r="I86" s="661"/>
      <c r="J86" s="953"/>
      <c r="K86" s="226"/>
      <c r="X86" s="693">
        <v>0</v>
      </c>
    </row>
    <row r="87" spans="1:24" s="1562" customFormat="1" ht="45" customHeight="1">
      <c r="A87" s="2291"/>
      <c r="B87" s="448"/>
      <c r="D87" s="602" t="s">
        <v>90</v>
      </c>
      <c r="E87" s="603" t="s">
        <v>923</v>
      </c>
      <c r="F87" s="597" t="s">
        <v>858</v>
      </c>
      <c r="G87" s="661"/>
      <c r="H87" s="953"/>
      <c r="I87" s="661"/>
      <c r="J87" s="953"/>
      <c r="K87" s="226" t="s">
        <v>924</v>
      </c>
      <c r="X87" s="693">
        <v>0</v>
      </c>
    </row>
    <row r="88" spans="1:24" s="1562" customFormat="1" ht="11.25" customHeight="1">
      <c r="A88" s="2291"/>
      <c r="B88" s="448"/>
      <c r="D88" s="602" t="s">
        <v>753</v>
      </c>
      <c r="E88" s="660" t="s">
        <v>913</v>
      </c>
      <c r="F88" s="597" t="s">
        <v>858</v>
      </c>
      <c r="G88" s="661"/>
      <c r="H88" s="953"/>
      <c r="I88" s="661"/>
      <c r="J88" s="953"/>
      <c r="K88" s="226"/>
      <c r="X88" s="693">
        <v>0</v>
      </c>
    </row>
    <row r="89" spans="1:24" s="1562" customFormat="1" ht="11.25" customHeight="1">
      <c r="A89" s="2291"/>
      <c r="B89" s="448"/>
      <c r="D89" s="602" t="s">
        <v>795</v>
      </c>
      <c r="E89" s="660" t="s">
        <v>914</v>
      </c>
      <c r="F89" s="597" t="s">
        <v>858</v>
      </c>
      <c r="G89" s="661"/>
      <c r="H89" s="953"/>
      <c r="I89" s="661"/>
      <c r="J89" s="953"/>
      <c r="K89" s="226"/>
      <c r="X89" s="693">
        <v>0</v>
      </c>
    </row>
    <row r="90" spans="1:24" s="1562" customFormat="1" ht="11.25" customHeight="1">
      <c r="A90" s="2291"/>
      <c r="B90" s="448"/>
      <c r="D90" s="602" t="s">
        <v>798</v>
      </c>
      <c r="E90" s="660" t="s">
        <v>915</v>
      </c>
      <c r="F90" s="597" t="s">
        <v>858</v>
      </c>
      <c r="G90" s="661"/>
      <c r="H90" s="953"/>
      <c r="I90" s="661"/>
      <c r="J90" s="953"/>
      <c r="K90" s="226"/>
      <c r="X90" s="693">
        <v>0</v>
      </c>
    </row>
    <row r="91" spans="1:24" s="1562" customFormat="1" ht="11.25" customHeight="1">
      <c r="A91" s="2291"/>
      <c r="B91" s="448"/>
      <c r="D91" s="602" t="s">
        <v>876</v>
      </c>
      <c r="E91" s="660" t="s">
        <v>916</v>
      </c>
      <c r="F91" s="597" t="s">
        <v>858</v>
      </c>
      <c r="G91" s="661"/>
      <c r="H91" s="953"/>
      <c r="I91" s="661"/>
      <c r="J91" s="953"/>
      <c r="K91" s="226"/>
      <c r="X91" s="693">
        <v>0</v>
      </c>
    </row>
    <row r="92" spans="1:24" s="1562" customFormat="1" ht="11.25" customHeight="1">
      <c r="A92" s="2291"/>
      <c r="B92" s="448"/>
      <c r="D92" s="602" t="s">
        <v>878</v>
      </c>
      <c r="E92" s="660" t="s">
        <v>918</v>
      </c>
      <c r="F92" s="597" t="s">
        <v>858</v>
      </c>
      <c r="G92" s="661"/>
      <c r="H92" s="953"/>
      <c r="I92" s="661"/>
      <c r="J92" s="953"/>
      <c r="K92" s="226"/>
      <c r="X92" s="693">
        <v>0</v>
      </c>
    </row>
    <row r="93" spans="1:24" s="1562" customFormat="1" ht="11.25" customHeight="1">
      <c r="A93" s="2291"/>
      <c r="B93" s="448"/>
      <c r="D93" s="602" t="s">
        <v>925</v>
      </c>
      <c r="E93" s="660" t="s">
        <v>920</v>
      </c>
      <c r="F93" s="597" t="s">
        <v>858</v>
      </c>
      <c r="G93" s="661"/>
      <c r="H93" s="953"/>
      <c r="I93" s="661"/>
      <c r="J93" s="953"/>
      <c r="K93" s="226"/>
      <c r="X93" s="693">
        <v>0</v>
      </c>
    </row>
    <row r="94" spans="1:24" s="1562" customFormat="1" ht="11.25" customHeight="1">
      <c r="A94" s="2291"/>
      <c r="B94" s="448"/>
      <c r="D94" s="602" t="s">
        <v>926</v>
      </c>
      <c r="E94" s="660" t="s">
        <v>922</v>
      </c>
      <c r="F94" s="597" t="s">
        <v>858</v>
      </c>
      <c r="G94" s="661"/>
      <c r="H94" s="953"/>
      <c r="I94" s="661"/>
      <c r="J94" s="953"/>
      <c r="K94" s="226"/>
      <c r="X94" s="693">
        <v>0</v>
      </c>
    </row>
    <row r="95" spans="1:24" s="1562" customFormat="1" ht="24.75" customHeight="1">
      <c r="A95" s="2291"/>
      <c r="B95" s="448"/>
      <c r="D95" s="602" t="s">
        <v>111</v>
      </c>
      <c r="E95" s="603" t="s">
        <v>927</v>
      </c>
      <c r="F95" s="662" t="s">
        <v>557</v>
      </c>
      <c r="G95" s="664"/>
      <c r="H95" s="953"/>
      <c r="I95" s="664"/>
      <c r="J95" s="953"/>
      <c r="K95" s="226" t="s">
        <v>928</v>
      </c>
      <c r="X95" s="693">
        <v>0</v>
      </c>
    </row>
    <row r="96" spans="1:24" s="1562" customFormat="1" ht="33.75" customHeight="1">
      <c r="A96" s="2291"/>
      <c r="B96" s="448"/>
      <c r="D96" s="602" t="s">
        <v>91</v>
      </c>
      <c r="E96" s="603" t="s">
        <v>929</v>
      </c>
      <c r="F96" s="663" t="s">
        <v>819</v>
      </c>
      <c r="G96" s="665"/>
      <c r="H96" s="953"/>
      <c r="I96" s="665"/>
      <c r="J96" s="953"/>
      <c r="K96" s="226"/>
      <c r="X96" s="693">
        <v>0</v>
      </c>
    </row>
    <row r="97" spans="1:24" s="1562" customFormat="1" ht="22.5" customHeight="1">
      <c r="A97" s="2291"/>
      <c r="B97" s="448" t="s">
        <v>587</v>
      </c>
      <c r="D97" s="602" t="s">
        <v>92</v>
      </c>
      <c r="E97" s="603" t="s">
        <v>930</v>
      </c>
      <c r="F97" s="663" t="s">
        <v>305</v>
      </c>
      <c r="G97" s="322"/>
      <c r="H97" s="953"/>
      <c r="I97" s="322"/>
      <c r="J97" s="953"/>
      <c r="K97" s="226" t="s">
        <v>630</v>
      </c>
      <c r="X97" s="693">
        <v>0</v>
      </c>
    </row>
    <row r="98" spans="1:24" s="1562" customFormat="1" ht="45" customHeight="1">
      <c r="A98" s="2291"/>
      <c r="B98" s="448" t="s">
        <v>587</v>
      </c>
      <c r="D98" s="602" t="s">
        <v>931</v>
      </c>
      <c r="E98" s="604" t="s">
        <v>932</v>
      </c>
      <c r="F98" s="658" t="s">
        <v>305</v>
      </c>
      <c r="G98" s="322"/>
      <c r="H98" s="953"/>
      <c r="I98" s="322"/>
      <c r="J98" s="953"/>
      <c r="K98" s="226" t="s">
        <v>630</v>
      </c>
      <c r="X98" s="693">
        <v>0</v>
      </c>
    </row>
    <row r="99" spans="1:24" s="1562" customFormat="1" ht="95.25" customHeight="1">
      <c r="A99" s="2291"/>
      <c r="B99" s="448" t="s">
        <v>587</v>
      </c>
      <c r="D99" s="602" t="s">
        <v>112</v>
      </c>
      <c r="E99" s="603" t="s">
        <v>933</v>
      </c>
      <c r="F99" s="658" t="s">
        <v>305</v>
      </c>
      <c r="G99" s="322"/>
      <c r="H99" s="953"/>
      <c r="I99" s="322"/>
      <c r="J99" s="953"/>
      <c r="K99" s="226" t="s">
        <v>630</v>
      </c>
      <c r="X99" s="693">
        <v>0</v>
      </c>
    </row>
    <row r="100" spans="1:24" s="1562" customFormat="1" ht="22.5" customHeight="1">
      <c r="A100" s="2291"/>
      <c r="B100" s="448" t="s">
        <v>587</v>
      </c>
      <c r="D100" s="602" t="s">
        <v>149</v>
      </c>
      <c r="E100" s="603" t="s">
        <v>934</v>
      </c>
      <c r="F100" s="658" t="s">
        <v>305</v>
      </c>
      <c r="G100" s="322"/>
      <c r="H100" s="953"/>
      <c r="I100" s="322"/>
      <c r="J100" s="953"/>
      <c r="K100" s="226"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6" t="s">
        <v>936</v>
      </c>
      <c r="V3" s="442">
        <v>0</v>
      </c>
    </row>
    <row r="4" spans="1:22" ht="15" hidden="1" customHeight="1">
      <c r="A4" s="442"/>
      <c r="B4" s="2292"/>
      <c r="C4" s="2293"/>
      <c r="D4" s="626" t="str">
        <f>B3&amp;".2"</f>
        <v>.2</v>
      </c>
      <c r="E4" s="627" t="s">
        <v>937</v>
      </c>
      <c r="F4" s="628" t="s">
        <v>305</v>
      </c>
      <c r="G4" s="1665" t="s">
        <v>22</v>
      </c>
      <c r="H4" s="338"/>
      <c r="I4" s="1665" t="s">
        <v>22</v>
      </c>
      <c r="J4" s="338"/>
      <c r="K4" s="226"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6" t="s">
        <v>940</v>
      </c>
      <c r="V6" s="442">
        <v>0</v>
      </c>
    </row>
    <row r="7" spans="1:22" ht="15" hidden="1" customHeight="1">
      <c r="A7" s="442"/>
      <c r="B7" s="2292"/>
      <c r="C7" s="2293"/>
      <c r="D7" s="626" t="str">
        <f>B6&amp;".2"</f>
        <v>.2</v>
      </c>
      <c r="E7" s="627" t="s">
        <v>937</v>
      </c>
      <c r="F7" s="628" t="s">
        <v>305</v>
      </c>
      <c r="G7" s="1665" t="s">
        <v>22</v>
      </c>
      <c r="H7" s="338"/>
      <c r="I7" s="1665" t="s">
        <v>22</v>
      </c>
      <c r="J7" s="338"/>
      <c r="K7" s="226"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6"/>
      <c r="V9" s="442">
        <v>0</v>
      </c>
    </row>
    <row r="10" spans="1:22" ht="15" hidden="1" customHeight="1">
      <c r="A10" s="442"/>
      <c r="B10" s="2292"/>
      <c r="C10" s="2293"/>
      <c r="D10" s="626" t="str">
        <f>B9&amp;".2"</f>
        <v>.2</v>
      </c>
      <c r="E10" s="627" t="s">
        <v>942</v>
      </c>
      <c r="F10" s="628" t="s">
        <v>305</v>
      </c>
      <c r="G10" s="1659" t="s">
        <v>22</v>
      </c>
      <c r="H10" s="338" t="s">
        <v>22</v>
      </c>
      <c r="I10" s="1659" t="s">
        <v>22</v>
      </c>
      <c r="J10" s="338" t="s">
        <v>22</v>
      </c>
      <c r="K10" s="226" t="s">
        <v>943</v>
      </c>
      <c r="V10" s="442">
        <v>0</v>
      </c>
    </row>
    <row r="11" spans="1:22" ht="15" hidden="1" customHeight="1">
      <c r="A11" s="442"/>
      <c r="B11" s="2292"/>
      <c r="C11" s="2293"/>
      <c r="D11" s="626" t="str">
        <f>B9&amp;".3"</f>
        <v>.3</v>
      </c>
      <c r="E11" s="627" t="s">
        <v>944</v>
      </c>
      <c r="F11" s="628" t="s">
        <v>305</v>
      </c>
      <c r="G11" s="1659" t="s">
        <v>22</v>
      </c>
      <c r="H11" s="338" t="s">
        <v>22</v>
      </c>
      <c r="I11" s="1659" t="s">
        <v>22</v>
      </c>
      <c r="J11" s="338" t="s">
        <v>22</v>
      </c>
      <c r="K11" s="226"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6" t="s">
        <v>947</v>
      </c>
      <c r="V13" s="442">
        <v>0</v>
      </c>
    </row>
    <row r="14" spans="1:22" ht="15" hidden="1" customHeight="1">
      <c r="B14" s="2292"/>
      <c r="C14" s="2293"/>
      <c r="D14" s="626" t="str">
        <f>B13&amp;".2"</f>
        <v>.2</v>
      </c>
      <c r="E14" s="627" t="s">
        <v>948</v>
      </c>
      <c r="F14" s="628" t="s">
        <v>305</v>
      </c>
      <c r="G14" s="1659" t="s">
        <v>22</v>
      </c>
      <c r="H14" s="338" t="s">
        <v>22</v>
      </c>
      <c r="I14" s="1659" t="s">
        <v>22</v>
      </c>
      <c r="J14" s="338" t="s">
        <v>22</v>
      </c>
      <c r="K14" s="226"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МУП "Лог ЖКХ"</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269" t="s">
        <v>105</v>
      </c>
      <c r="F26" s="2270"/>
      <c r="G26" s="2294" t="str">
        <f>IF(G25="","",INDEX(DIFFERENTIATION_UNMERGE_VD,MATCH(G25,DIFFERENTIATION_ID_DIFF,0)))</f>
        <v/>
      </c>
      <c r="H26" s="2295"/>
      <c r="I26" s="2294" t="str">
        <f>IF(I25="","",INDEX(DIFFERENTIATION_UNMERGE_VD,MATCH(I25,DIFFERENTIATION_ID_DIFF,0)))</f>
        <v>Водоотведение</v>
      </c>
      <c r="J26" s="2295"/>
      <c r="K26" s="2113" t="s">
        <v>300</v>
      </c>
      <c r="V26" s="442">
        <v>15</v>
      </c>
    </row>
    <row r="27" spans="1:22" s="1562" customFormat="1" ht="15.75" customHeight="1">
      <c r="A27" s="694"/>
      <c r="C27" s="113"/>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299</v>
      </c>
      <c r="E29" s="2272"/>
      <c r="F29" s="2272"/>
      <c r="G29" s="817"/>
      <c r="H29" s="817"/>
      <c r="I29" s="817"/>
      <c r="J29" s="818"/>
      <c r="K29" s="2117"/>
      <c r="U29" s="612"/>
      <c r="V29" s="693">
        <v>15</v>
      </c>
    </row>
    <row r="30" spans="1:22" ht="35.65" customHeight="1">
      <c r="C30" s="113"/>
      <c r="D30" s="696" t="s">
        <v>87</v>
      </c>
      <c r="E30" s="695" t="s">
        <v>301</v>
      </c>
      <c r="F30" s="695" t="s">
        <v>565</v>
      </c>
      <c r="G30" s="739" t="s">
        <v>302</v>
      </c>
      <c r="H30" s="738" t="s">
        <v>389</v>
      </c>
      <c r="I30" s="621" t="s">
        <v>302</v>
      </c>
      <c r="J30" s="402" t="s">
        <v>389</v>
      </c>
      <c r="K30" s="2120"/>
      <c r="V30" s="442">
        <v>34</v>
      </c>
    </row>
    <row r="31" spans="1:22" ht="15" hidden="1" customHeight="1">
      <c r="C31" s="113"/>
      <c r="D31" s="530"/>
      <c r="E31" s="530"/>
      <c r="F31" s="530"/>
      <c r="G31" s="596"/>
      <c r="H31" s="596"/>
      <c r="I31" s="596"/>
      <c r="J31" s="596"/>
      <c r="K31" s="226"/>
      <c r="V31" s="442">
        <v>0</v>
      </c>
    </row>
    <row r="32" spans="1:22" ht="24" customHeight="1">
      <c r="A32" s="442"/>
      <c r="B32" s="442" t="s">
        <v>950</v>
      </c>
      <c r="C32" s="463"/>
      <c r="D32" s="629">
        <v>1</v>
      </c>
      <c r="E32" s="630" t="s">
        <v>951</v>
      </c>
      <c r="F32" s="628" t="s">
        <v>305</v>
      </c>
      <c r="G32" s="744" t="s">
        <v>305</v>
      </c>
      <c r="H32" s="744" t="s">
        <v>305</v>
      </c>
      <c r="I32" s="628" t="s">
        <v>305</v>
      </c>
      <c r="J32" s="628" t="s">
        <v>305</v>
      </c>
      <c r="K32" s="226"/>
      <c r="V32" s="442">
        <v>23</v>
      </c>
    </row>
    <row r="33" spans="1:22" ht="11.45" customHeight="1">
      <c r="A33" s="442"/>
      <c r="C33" s="442"/>
      <c r="D33" s="284"/>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6"/>
      <c r="V34" s="442">
        <v>23</v>
      </c>
    </row>
    <row r="35" spans="1:22" ht="11.45" customHeight="1">
      <c r="A35" s="442"/>
      <c r="C35" s="442"/>
      <c r="D35" s="284"/>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6" t="s">
        <v>957</v>
      </c>
      <c r="V36" s="442">
        <v>68</v>
      </c>
    </row>
    <row r="37" spans="1:22" ht="11.45" customHeight="1">
      <c r="A37" s="442"/>
      <c r="C37" s="442"/>
      <c r="D37" s="284"/>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4"/>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8"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customWidth="1"/>
    <col min="115" max="128" width="0.7109375" style="993" customWidth="1"/>
    <col min="129"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688</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3"/>
      <c r="F5" s="2163"/>
      <c r="G5" s="2163"/>
      <c r="H5" s="2163"/>
      <c r="I5" s="474"/>
      <c r="S5" s="442">
        <v>38</v>
      </c>
    </row>
    <row r="6" spans="1:19" ht="15.75" customHeight="1">
      <c r="C6" s="113"/>
      <c r="D6" s="2135" t="str">
        <f>IF(org=0,"Не определено",org)</f>
        <v>МУП "Лог ЖКХ"</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269" t="s">
        <v>105</v>
      </c>
      <c r="F9" s="2270"/>
      <c r="G9" s="747" t="str">
        <f>IF(G8="","",INDEX(DIFFERENTIATION_UNMERGE_VD,MATCH(G8,DIFFERENTIATION_ID_DIFF,0)))</f>
        <v/>
      </c>
      <c r="H9" s="747" t="str">
        <f>IF(H8="","",INDEX(DIFFERENTIATION_UNMERGE_VD,MATCH(H8,DIFFERENTIATION_ID_DIFF,0)))</f>
        <v>Водоотведение</v>
      </c>
      <c r="I9" s="2054" t="s">
        <v>300</v>
      </c>
      <c r="S9" s="442">
        <v>15</v>
      </c>
    </row>
    <row r="10" spans="1:19" s="1562" customFormat="1" ht="15.75" customHeight="1">
      <c r="A10" s="694"/>
      <c r="C10" s="113"/>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299</v>
      </c>
      <c r="E12" s="2272"/>
      <c r="F12" s="2272"/>
      <c r="G12" s="817"/>
      <c r="H12" s="817"/>
      <c r="I12" s="2054"/>
      <c r="R12" s="612"/>
      <c r="S12" s="693">
        <v>15</v>
      </c>
    </row>
    <row r="13" spans="1:19" ht="35.65" customHeight="1">
      <c r="C13" s="113"/>
      <c r="D13" s="696" t="s">
        <v>87</v>
      </c>
      <c r="E13" s="695" t="s">
        <v>301</v>
      </c>
      <c r="F13" s="695" t="s">
        <v>565</v>
      </c>
      <c r="G13" s="739" t="s">
        <v>302</v>
      </c>
      <c r="H13" s="691" t="s">
        <v>302</v>
      </c>
      <c r="I13" s="2054"/>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1114</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1114</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1114</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3.5999999999999997E-2</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1115</v>
      </c>
      <c r="E20" s="625"/>
      <c r="F20" s="446"/>
      <c r="G20" s="446"/>
      <c r="H20" s="446"/>
      <c r="I20" s="1690"/>
      <c r="S20" s="442">
        <v>0</v>
      </c>
    </row>
    <row r="21" spans="1:19" ht="29.25" customHeight="1">
      <c r="C21" s="388"/>
      <c r="D21" s="476" t="s">
        <v>312</v>
      </c>
      <c r="E21" s="607" t="s">
        <v>1116</v>
      </c>
      <c r="F21" s="1688" t="str">
        <f>IF(TEMPLATE_SPHERE="HEAT","Гкал/час","тыс. куб. м/сутки")</f>
        <v>тыс. куб. м/сутки</v>
      </c>
      <c r="G21" s="617"/>
      <c r="H21" s="617">
        <v>3.5999999999999997E-2</v>
      </c>
      <c r="I21" s="209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1117</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05"/>
      <c r="F5" s="2105"/>
      <c r="G5" s="2106"/>
      <c r="Q5" s="22">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299</v>
      </c>
      <c r="E9" s="2143"/>
      <c r="F9" s="2143"/>
      <c r="G9" s="2286" t="s">
        <v>300</v>
      </c>
      <c r="Q9" s="22">
        <v>14</v>
      </c>
    </row>
    <row r="10" spans="1:17" ht="24" customHeight="1">
      <c r="C10" s="35"/>
      <c r="D10" s="44" t="s">
        <v>87</v>
      </c>
      <c r="E10" s="47" t="s">
        <v>301</v>
      </c>
      <c r="F10" s="47" t="s">
        <v>389</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0"/>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305</v>
      </c>
      <c r="G16" s="274"/>
      <c r="Q16" s="22">
        <v>14</v>
      </c>
    </row>
    <row r="17" spans="1:17" ht="14.65" customHeight="1">
      <c r="A17" s="129"/>
      <c r="C17" s="35"/>
      <c r="D17" s="84" t="s">
        <v>1065</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00"/>
      <c r="I18" s="287"/>
      <c r="J18" s="287"/>
      <c r="Q18" s="279">
        <v>21</v>
      </c>
    </row>
    <row r="19" spans="1:17" s="1562" customFormat="1" ht="256.5" hidden="1" customHeight="1">
      <c r="A19" s="280"/>
      <c r="B19" s="354"/>
      <c r="C19" s="313"/>
      <c r="D19" s="814" t="s">
        <v>1025</v>
      </c>
      <c r="E19" s="813" t="s">
        <v>1120</v>
      </c>
      <c r="F19" s="322"/>
      <c r="G19" s="274" t="s">
        <v>1121</v>
      </c>
      <c r="I19" s="437"/>
      <c r="J19" s="437"/>
      <c r="Q19" s="693">
        <v>0</v>
      </c>
    </row>
    <row r="20" spans="1:17" s="1562" customFormat="1" ht="14.65" customHeight="1">
      <c r="A20" s="280"/>
      <c r="B20" s="83"/>
      <c r="C20" s="244"/>
      <c r="D20" s="815">
        <v>2</v>
      </c>
      <c r="E20" s="267" t="s">
        <v>1122</v>
      </c>
      <c r="F20" s="135" t="s">
        <v>305</v>
      </c>
      <c r="G20" s="274"/>
      <c r="I20" s="287"/>
      <c r="J20" s="287"/>
      <c r="Q20" s="279">
        <v>14</v>
      </c>
    </row>
    <row r="21" spans="1:17" s="1562" customFormat="1" ht="18.75" hidden="1" customHeight="1">
      <c r="A21" s="280"/>
      <c r="B21" s="83"/>
      <c r="C21" s="244"/>
      <c r="D21" s="270" t="s">
        <v>635</v>
      </c>
      <c r="E21" s="269"/>
      <c r="F21" s="268"/>
      <c r="G21" s="278"/>
      <c r="H21" s="271"/>
      <c r="I21" s="287"/>
      <c r="J21" s="287"/>
      <c r="Q21" s="279">
        <v>0</v>
      </c>
    </row>
    <row r="22" spans="1:17" ht="15.75" customHeight="1">
      <c r="A22" s="129"/>
      <c r="C22" s="35"/>
      <c r="D22" s="48"/>
      <c r="E22" s="140" t="s">
        <v>321</v>
      </c>
      <c r="F22" s="275"/>
      <c r="G22" s="276"/>
      <c r="Q22" s="22">
        <v>15</v>
      </c>
    </row>
    <row r="23" spans="1:17" s="1562" customFormat="1" ht="22.5" hidden="1" customHeight="1">
      <c r="A23" s="280"/>
      <c r="B23" s="1087"/>
      <c r="C23" s="313"/>
      <c r="D23" s="1600" t="s">
        <v>110</v>
      </c>
      <c r="E23" s="134" t="s">
        <v>1123</v>
      </c>
      <c r="F23" s="1597" t="s">
        <v>305</v>
      </c>
      <c r="G23" s="282"/>
      <c r="I23" s="1551"/>
      <c r="J23" s="1551"/>
      <c r="Q23" s="1558">
        <v>0</v>
      </c>
    </row>
    <row r="24" spans="1:17" s="1562" customFormat="1" ht="14.25" hidden="1" customHeight="1">
      <c r="A24" s="280"/>
      <c r="B24" s="1087"/>
      <c r="C24" s="313"/>
      <c r="D24" s="1600" t="s">
        <v>708</v>
      </c>
      <c r="E24" s="1599" t="s">
        <v>1124</v>
      </c>
      <c r="F24" s="1597" t="s">
        <v>305</v>
      </c>
      <c r="G24" s="274"/>
      <c r="I24" s="1551"/>
      <c r="J24" s="1551"/>
      <c r="Q24" s="1558">
        <v>0</v>
      </c>
    </row>
    <row r="25" spans="1:17" s="1562" customFormat="1" ht="14.25" hidden="1" customHeight="1">
      <c r="A25" s="280"/>
      <c r="B25" s="1087"/>
      <c r="C25" s="313"/>
      <c r="D25" s="1600" t="s">
        <v>711</v>
      </c>
      <c r="E25" s="132"/>
      <c r="F25" s="322"/>
      <c r="G25" s="2098" t="s">
        <v>1125</v>
      </c>
      <c r="I25" s="1551"/>
      <c r="J25" s="1551"/>
      <c r="Q25" s="1558">
        <v>0</v>
      </c>
    </row>
    <row r="26" spans="1:17" s="1562" customFormat="1" ht="22.5" hidden="1" customHeight="1">
      <c r="A26" s="280"/>
      <c r="B26" s="1087"/>
      <c r="C26" s="313"/>
      <c r="D26" s="284"/>
      <c r="E26" s="286" t="s">
        <v>1126</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688</v>
      </c>
      <c r="D2" s="1600"/>
      <c r="E2" s="136"/>
      <c r="F2" s="1597"/>
      <c r="G2" s="1597" t="s">
        <v>305</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688</v>
      </c>
      <c r="D4" s="1600"/>
      <c r="E4" s="142" t="s">
        <v>1127</v>
      </c>
      <c r="F4" s="1597"/>
      <c r="G4" s="194"/>
      <c r="H4" s="1597" t="s">
        <v>305</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688</v>
      </c>
      <c r="D6" s="1600"/>
      <c r="E6" s="143" t="s">
        <v>1128</v>
      </c>
      <c r="F6" s="1597"/>
      <c r="G6" s="194"/>
      <c r="H6" s="1597" t="s">
        <v>305</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688</v>
      </c>
      <c r="D8" s="1600"/>
      <c r="E8" s="143" t="s">
        <v>1129</v>
      </c>
      <c r="F8" s="1597"/>
      <c r="G8" s="194"/>
      <c r="H8" s="1597" t="s">
        <v>305</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688</v>
      </c>
      <c r="D10" s="1600"/>
      <c r="E10" s="143" t="s">
        <v>1130</v>
      </c>
      <c r="F10" s="1597"/>
      <c r="G10" s="1601"/>
      <c r="H10" s="1597" t="s">
        <v>305</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05"/>
      <c r="F14" s="2105"/>
      <c r="G14" s="2105"/>
      <c r="H14" s="2106"/>
      <c r="J14" s="1558"/>
      <c r="M14" s="22">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299</v>
      </c>
      <c r="E18" s="2143"/>
      <c r="F18" s="2143"/>
      <c r="G18" s="2143"/>
      <c r="H18" s="2143"/>
      <c r="I18" s="2286" t="s">
        <v>300</v>
      </c>
      <c r="M18" s="22">
        <v>21</v>
      </c>
    </row>
    <row r="19" spans="1:13" ht="21.95" customHeight="1">
      <c r="C19" s="35"/>
      <c r="D19" s="44" t="s">
        <v>87</v>
      </c>
      <c r="E19" s="47" t="s">
        <v>301</v>
      </c>
      <c r="F19" s="47"/>
      <c r="G19" s="47" t="s">
        <v>302</v>
      </c>
      <c r="H19" s="47" t="s">
        <v>389</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1132</v>
      </c>
      <c r="F21" s="2337"/>
      <c r="G21" s="2337"/>
      <c r="H21" s="2337"/>
      <c r="I21" s="145"/>
      <c r="M21" s="22">
        <v>14</v>
      </c>
    </row>
    <row r="22" spans="1:13" ht="21" customHeight="1">
      <c r="A22" s="1610"/>
      <c r="C22" s="35"/>
      <c r="D22" s="84" t="s">
        <v>1021</v>
      </c>
      <c r="E22" s="131" t="s">
        <v>1133</v>
      </c>
      <c r="F22" s="135"/>
      <c r="G22" s="1664"/>
      <c r="H22" s="135" t="s">
        <v>305</v>
      </c>
      <c r="I22" s="88" t="s">
        <v>1134</v>
      </c>
      <c r="M22" s="22">
        <v>20</v>
      </c>
    </row>
    <row r="23" spans="1:13" ht="60" customHeight="1">
      <c r="A23" s="1610"/>
      <c r="C23" s="35"/>
      <c r="D23" s="84" t="s">
        <v>1023</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305</v>
      </c>
      <c r="H24" s="150"/>
      <c r="I24" s="196" t="s">
        <v>630</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323</v>
      </c>
      <c r="E26" s="136"/>
      <c r="F26" s="135"/>
      <c r="G26" s="135" t="s">
        <v>305</v>
      </c>
      <c r="H26" s="150"/>
      <c r="I26" s="2098" t="s">
        <v>1137</v>
      </c>
      <c r="M26" s="22">
        <v>14</v>
      </c>
    </row>
    <row r="27" spans="1:13" ht="15.75" customHeight="1">
      <c r="A27" s="1610" t="s">
        <v>109</v>
      </c>
      <c r="C27" s="35"/>
      <c r="D27" s="48"/>
      <c r="E27" s="140" t="s">
        <v>321</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7"/>
      <c r="G28" s="2337"/>
      <c r="H28" s="2337"/>
      <c r="I28" s="193"/>
      <c r="M28" s="22">
        <v>38</v>
      </c>
    </row>
    <row r="29" spans="1:13" ht="21" customHeight="1">
      <c r="A29" s="1610"/>
      <c r="C29" s="35"/>
      <c r="D29" s="84" t="s">
        <v>753</v>
      </c>
      <c r="E29" s="142" t="s">
        <v>1127</v>
      </c>
      <c r="F29" s="135"/>
      <c r="G29" s="194"/>
      <c r="H29" s="135" t="s">
        <v>305</v>
      </c>
      <c r="I29" s="2098" t="s">
        <v>1138</v>
      </c>
      <c r="M29" s="22">
        <v>20</v>
      </c>
    </row>
    <row r="30" spans="1:13" ht="15.75" customHeight="1">
      <c r="A30" s="1610" t="s">
        <v>110</v>
      </c>
      <c r="C30" s="35"/>
      <c r="D30" s="48"/>
      <c r="E30" s="140" t="s">
        <v>321</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7"/>
      <c r="G31" s="2337"/>
      <c r="H31" s="2337"/>
      <c r="I31" s="193"/>
      <c r="M31" s="22">
        <v>30</v>
      </c>
    </row>
    <row r="32" spans="1:13" ht="27.4" customHeight="1">
      <c r="A32" s="1610"/>
      <c r="C32" s="35"/>
      <c r="D32" s="84"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00"/>
      <c r="G32" s="2300"/>
      <c r="H32" s="2300"/>
      <c r="I32" s="193"/>
      <c r="M32" s="22">
        <v>26</v>
      </c>
    </row>
    <row r="33" spans="1:13" ht="14.65" customHeight="1">
      <c r="A33" s="1610"/>
      <c r="C33" s="35"/>
      <c r="D33" s="84" t="s">
        <v>1139</v>
      </c>
      <c r="E33" s="143" t="s">
        <v>1128</v>
      </c>
      <c r="F33" s="135"/>
      <c r="G33" s="194"/>
      <c r="H33" s="135" t="s">
        <v>305</v>
      </c>
      <c r="I33" s="2098" t="s">
        <v>1140</v>
      </c>
      <c r="M33" s="22">
        <v>14</v>
      </c>
    </row>
    <row r="34" spans="1:13" ht="15.75" customHeight="1">
      <c r="A34" s="1610" t="s">
        <v>89</v>
      </c>
      <c r="C34" s="35"/>
      <c r="D34" s="48"/>
      <c r="E34" s="141" t="s">
        <v>321</v>
      </c>
      <c r="F34" s="137"/>
      <c r="G34" s="137"/>
      <c r="H34" s="138"/>
      <c r="I34" s="2100"/>
      <c r="M34" s="22">
        <v>15</v>
      </c>
    </row>
    <row r="35" spans="1:13" ht="25.15" customHeight="1">
      <c r="A35" s="1610"/>
      <c r="C35" s="35"/>
      <c r="D35" s="84"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00"/>
      <c r="G35" s="2300"/>
      <c r="H35" s="2300"/>
      <c r="I35" s="193"/>
      <c r="M35" s="22">
        <v>24</v>
      </c>
    </row>
    <row r="36" spans="1:13" ht="14.65" customHeight="1">
      <c r="A36" s="1610"/>
      <c r="C36" s="35"/>
      <c r="D36" s="84" t="s">
        <v>1141</v>
      </c>
      <c r="E36" s="143" t="s">
        <v>1129</v>
      </c>
      <c r="F36" s="135"/>
      <c r="G36" s="194"/>
      <c r="H36" s="135" t="s">
        <v>305</v>
      </c>
      <c r="I36" s="2076" t="s">
        <v>1142</v>
      </c>
      <c r="M36" s="22">
        <v>14</v>
      </c>
    </row>
    <row r="37" spans="1:13" ht="15.75" customHeight="1">
      <c r="A37" s="1610" t="s">
        <v>90</v>
      </c>
      <c r="C37" s="35"/>
      <c r="D37" s="48"/>
      <c r="E37" s="141" t="s">
        <v>321</v>
      </c>
      <c r="F37" s="137"/>
      <c r="G37" s="137"/>
      <c r="H37" s="138"/>
      <c r="I37" s="2076"/>
      <c r="M37" s="22">
        <v>15</v>
      </c>
    </row>
    <row r="38" spans="1:13" ht="27.4" customHeight="1">
      <c r="A38" s="1610"/>
      <c r="C38" s="35"/>
      <c r="D38" s="84"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00"/>
      <c r="G38" s="2300"/>
      <c r="H38" s="2300"/>
      <c r="I38" s="193"/>
      <c r="M38" s="22">
        <v>26</v>
      </c>
    </row>
    <row r="39" spans="1:13" ht="14.65" customHeight="1">
      <c r="A39" s="1610"/>
      <c r="C39" s="35"/>
      <c r="D39" s="84" t="s">
        <v>883</v>
      </c>
      <c r="E39" s="143" t="s">
        <v>1130</v>
      </c>
      <c r="F39" s="135"/>
      <c r="G39" s="144"/>
      <c r="H39" s="135" t="s">
        <v>305</v>
      </c>
      <c r="I39" s="2098" t="s">
        <v>1143</v>
      </c>
      <c r="L39" s="92" t="s">
        <v>1131</v>
      </c>
      <c r="M39" s="22">
        <v>14</v>
      </c>
    </row>
    <row r="40" spans="1:13" ht="15.75" customHeight="1">
      <c r="A40" s="1610" t="s">
        <v>111</v>
      </c>
      <c r="C40" s="35"/>
      <c r="D40" s="48"/>
      <c r="E40" s="141" t="s">
        <v>321</v>
      </c>
      <c r="F40" s="137"/>
      <c r="G40" s="137"/>
      <c r="H40" s="138"/>
      <c r="I40" s="2100"/>
      <c r="M40" s="22">
        <v>15</v>
      </c>
    </row>
    <row r="41" spans="1:13" s="1749" customFormat="1" ht="3" customHeight="1">
      <c r="A41" s="1610"/>
      <c r="K41" s="133"/>
      <c r="L41" s="133"/>
      <c r="M41" s="78">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81"/>
      <c r="G42" s="2181"/>
      <c r="H42" s="2181"/>
      <c r="I42" s="218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156</v>
      </c>
      <c r="B2" s="1707" t="s">
        <v>157</v>
      </c>
      <c r="C2" s="306"/>
      <c r="D2" s="281"/>
      <c r="E2" s="961"/>
      <c r="F2" s="961"/>
      <c r="G2" s="2313" t="str">
        <f>INDEX(PT_DIFFERENTIATION_NTAR,MATCH(B2,PT_DIFFERENTIATION_NTAR_ID,0))</f>
        <v/>
      </c>
      <c r="H2" s="1790"/>
      <c r="I2" s="1666"/>
      <c r="J2" s="1700"/>
      <c r="K2" s="1791"/>
      <c r="L2" s="1790" t="s">
        <v>305</v>
      </c>
      <c r="M2" s="1801"/>
      <c r="N2" s="271"/>
      <c r="O2" s="1551"/>
      <c r="P2" s="1551"/>
      <c r="AH2" s="1558">
        <v>0</v>
      </c>
    </row>
    <row r="3" spans="1:34" s="1562" customFormat="1" ht="18.75" hidden="1" customHeight="1">
      <c r="A3" s="1707"/>
      <c r="B3" s="1707"/>
      <c r="C3" s="306" t="s">
        <v>1144</v>
      </c>
      <c r="D3" s="281"/>
      <c r="E3" s="961"/>
      <c r="F3" s="961"/>
      <c r="G3" s="2313"/>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156</v>
      </c>
      <c r="B5" s="1707" t="s">
        <v>157</v>
      </c>
      <c r="C5" s="306"/>
      <c r="D5" s="281"/>
      <c r="E5" s="961"/>
      <c r="F5" s="961"/>
      <c r="G5" s="2313" t="str">
        <f>INDEX(PT_DIFFERENTIATION_NTAR,MATCH(B5,PT_DIFFERENTIATION_NTAR_ID,0))</f>
        <v/>
      </c>
      <c r="H5" s="1790"/>
      <c r="I5" s="1666"/>
      <c r="J5" s="1700"/>
      <c r="K5" s="1705"/>
      <c r="L5" s="1790" t="s">
        <v>305</v>
      </c>
      <c r="M5" s="1801"/>
      <c r="N5" s="271"/>
      <c r="O5" s="1551"/>
      <c r="P5" s="1551"/>
      <c r="AH5" s="1558">
        <v>0</v>
      </c>
    </row>
    <row r="6" spans="1:34" s="1562" customFormat="1" ht="18.75" hidden="1" customHeight="1">
      <c r="A6" s="1707"/>
      <c r="B6" s="1707"/>
      <c r="C6" s="306" t="s">
        <v>1146</v>
      </c>
      <c r="D6" s="281"/>
      <c r="E6" s="961"/>
      <c r="F6" s="961"/>
      <c r="G6" s="2313"/>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305</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305</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1147</v>
      </c>
      <c r="I20" s="2284"/>
      <c r="J20" s="2315"/>
      <c r="K20" s="2149" t="s">
        <v>302</v>
      </c>
      <c r="L20" s="2149" t="s">
        <v>389</v>
      </c>
      <c r="M20" s="2286"/>
      <c r="AH20" s="311">
        <v>21</v>
      </c>
    </row>
    <row r="21" spans="1:34" ht="21.95" customHeight="1">
      <c r="D21" s="313"/>
      <c r="E21" s="2201"/>
      <c r="F21" s="2150"/>
      <c r="G21" s="2150"/>
      <c r="H21" s="2148" t="s">
        <v>1148</v>
      </c>
      <c r="I21" s="2162"/>
      <c r="J21" s="47" t="s">
        <v>1149</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1"/>
      <c r="AH23" s="311">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40"/>
      <c r="E25" s="2138"/>
      <c r="F25" s="2343"/>
      <c r="G25" s="2313"/>
      <c r="H25" s="1427"/>
      <c r="I25" s="588" t="s">
        <v>1145</v>
      </c>
      <c r="J25" s="508"/>
      <c r="K25" s="1427"/>
      <c r="L25" s="151"/>
      <c r="M25" s="2099"/>
      <c r="N25" s="271"/>
      <c r="O25" s="1551"/>
      <c r="P25" s="1551"/>
      <c r="AH25" s="1558">
        <v>0</v>
      </c>
    </row>
    <row r="26" spans="1:34" ht="0.75" hidden="1" customHeight="1">
      <c r="A26" s="1707"/>
      <c r="B26" s="1707"/>
      <c r="C26" s="306" t="s">
        <v>1150</v>
      </c>
      <c r="D26" s="2340"/>
      <c r="E26" s="2138"/>
      <c r="F26" s="2276"/>
      <c r="G26" s="337"/>
      <c r="H26" s="1427"/>
      <c r="I26" s="332"/>
      <c r="J26" s="286"/>
      <c r="K26" s="1427"/>
      <c r="L26" s="138"/>
      <c r="M26" s="2099"/>
      <c r="N26" s="271"/>
      <c r="AH26" s="311">
        <v>0</v>
      </c>
    </row>
    <row r="27" spans="1:34" s="1562" customFormat="1" ht="45" hidden="1" customHeight="1">
      <c r="A27" s="1707" t="s">
        <v>161</v>
      </c>
      <c r="B27" s="1707" t="s">
        <v>162</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1"/>
      <c r="O27" s="1551"/>
      <c r="P27" s="1551"/>
      <c r="AH27" s="1558">
        <v>0</v>
      </c>
    </row>
    <row r="28" spans="1:34" s="1562" customFormat="1" ht="18.75" hidden="1" customHeight="1">
      <c r="A28" s="1707"/>
      <c r="B28" s="1707"/>
      <c r="C28" s="306" t="s">
        <v>1144</v>
      </c>
      <c r="D28" s="2338"/>
      <c r="E28" s="2344"/>
      <c r="F28" s="2345"/>
      <c r="G28" s="2313"/>
      <c r="H28" s="1427"/>
      <c r="I28" s="588" t="s">
        <v>1145</v>
      </c>
      <c r="J28" s="508"/>
      <c r="K28" s="1427"/>
      <c r="L28" s="151"/>
      <c r="M28" s="2099"/>
      <c r="N28" s="271"/>
      <c r="O28" s="1551"/>
      <c r="P28" s="1551"/>
      <c r="AH28" s="1558">
        <v>0</v>
      </c>
    </row>
    <row r="29" spans="1:34" s="1562" customFormat="1" ht="0.75" hidden="1" customHeight="1">
      <c r="A29" s="1707"/>
      <c r="B29" s="1707"/>
      <c r="C29" s="306" t="s">
        <v>1150</v>
      </c>
      <c r="D29" s="2338"/>
      <c r="E29" s="2138"/>
      <c r="F29" s="2276"/>
      <c r="G29" s="337"/>
      <c r="H29" s="1427"/>
      <c r="I29" s="588"/>
      <c r="J29" s="508"/>
      <c r="K29" s="1427"/>
      <c r="L29" s="151"/>
      <c r="M29" s="2099"/>
      <c r="N29" s="271"/>
      <c r="O29" s="1551"/>
      <c r="P29" s="1551"/>
      <c r="AH29" s="1558">
        <v>0</v>
      </c>
    </row>
    <row r="30" spans="1:34" s="1562" customFormat="1" ht="45" hidden="1" customHeight="1">
      <c r="A30" s="1707" t="s">
        <v>168</v>
      </c>
      <c r="B30" s="1707"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1"/>
      <c r="O30" s="1551"/>
      <c r="P30" s="1551"/>
      <c r="AH30" s="1558">
        <v>0</v>
      </c>
    </row>
    <row r="31" spans="1:34" s="1562" customFormat="1" ht="18.75" hidden="1" customHeight="1">
      <c r="A31" s="1707"/>
      <c r="B31" s="1707"/>
      <c r="C31" s="306" t="s">
        <v>1144</v>
      </c>
      <c r="D31" s="2338"/>
      <c r="E31" s="2138"/>
      <c r="F31" s="2276"/>
      <c r="G31" s="2313"/>
      <c r="H31" s="1427"/>
      <c r="I31" s="588" t="s">
        <v>1145</v>
      </c>
      <c r="J31" s="508"/>
      <c r="K31" s="1427"/>
      <c r="L31" s="151"/>
      <c r="M31" s="2099"/>
      <c r="N31" s="271"/>
      <c r="O31" s="1551"/>
      <c r="P31" s="1551"/>
      <c r="AH31" s="1558">
        <v>0</v>
      </c>
    </row>
    <row r="32" spans="1:34" s="1562" customFormat="1" ht="0.75" hidden="1" customHeight="1">
      <c r="A32" s="1707"/>
      <c r="B32" s="1707"/>
      <c r="C32" s="306" t="s">
        <v>1150</v>
      </c>
      <c r="D32" s="2338"/>
      <c r="E32" s="2138"/>
      <c r="F32" s="2276"/>
      <c r="G32" s="337"/>
      <c r="H32" s="1427"/>
      <c r="I32" s="588"/>
      <c r="J32" s="508"/>
      <c r="K32" s="1427"/>
      <c r="L32" s="151"/>
      <c r="M32" s="2099"/>
      <c r="N32" s="271"/>
      <c r="O32" s="1551"/>
      <c r="P32" s="1551"/>
      <c r="AH32" s="1558">
        <v>0</v>
      </c>
    </row>
    <row r="33" spans="1:34" s="1562" customFormat="1" ht="45" hidden="1" customHeight="1">
      <c r="A33" s="1707" t="s">
        <v>174</v>
      </c>
      <c r="B33" s="1707"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1"/>
      <c r="O33" s="1551"/>
      <c r="P33" s="1551"/>
      <c r="AH33" s="1558">
        <v>0</v>
      </c>
    </row>
    <row r="34" spans="1:34" s="1562" customFormat="1" ht="18.75" hidden="1" customHeight="1">
      <c r="A34" s="1707"/>
      <c r="B34" s="1707"/>
      <c r="C34" s="306" t="s">
        <v>1144</v>
      </c>
      <c r="D34" s="2338"/>
      <c r="E34" s="2138"/>
      <c r="F34" s="2276"/>
      <c r="G34" s="2313"/>
      <c r="H34" s="1427"/>
      <c r="I34" s="588" t="s">
        <v>1145</v>
      </c>
      <c r="J34" s="508"/>
      <c r="K34" s="1427"/>
      <c r="L34" s="151"/>
      <c r="M34" s="2099"/>
      <c r="N34" s="271"/>
      <c r="O34" s="1551"/>
      <c r="P34" s="1551"/>
      <c r="AH34" s="1558">
        <v>0</v>
      </c>
    </row>
    <row r="35" spans="1:34" s="1562" customFormat="1" ht="0.75" hidden="1" customHeight="1">
      <c r="A35" s="1707"/>
      <c r="B35" s="1707"/>
      <c r="C35" s="306" t="s">
        <v>1150</v>
      </c>
      <c r="D35" s="2338"/>
      <c r="E35" s="2138"/>
      <c r="F35" s="2276"/>
      <c r="G35" s="337"/>
      <c r="H35" s="1427"/>
      <c r="I35" s="588"/>
      <c r="J35" s="508"/>
      <c r="K35" s="1427"/>
      <c r="L35" s="151"/>
      <c r="M35" s="2099"/>
      <c r="N35" s="271"/>
      <c r="O35" s="1551"/>
      <c r="P35" s="1551"/>
      <c r="AH35" s="1558">
        <v>0</v>
      </c>
    </row>
    <row r="36" spans="1:34" s="1562" customFormat="1" ht="18.75" hidden="1" customHeight="1">
      <c r="A36" s="1707" t="s">
        <v>180</v>
      </c>
      <c r="B36" s="1707"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1"/>
      <c r="O36" s="1551"/>
      <c r="P36" s="1551"/>
      <c r="AH36" s="1558">
        <v>0</v>
      </c>
    </row>
    <row r="37" spans="1:34" s="1562" customFormat="1" ht="18.75" hidden="1" customHeight="1">
      <c r="A37" s="1707"/>
      <c r="B37" s="1707"/>
      <c r="C37" s="306" t="s">
        <v>1144</v>
      </c>
      <c r="D37" s="2338"/>
      <c r="E37" s="2138"/>
      <c r="F37" s="2276"/>
      <c r="G37" s="2313"/>
      <c r="H37" s="1427"/>
      <c r="I37" s="588" t="s">
        <v>1145</v>
      </c>
      <c r="J37" s="508"/>
      <c r="K37" s="1427"/>
      <c r="L37" s="151"/>
      <c r="M37" s="2099"/>
      <c r="N37" s="271"/>
      <c r="O37" s="1551"/>
      <c r="P37" s="1551"/>
      <c r="AH37" s="1558">
        <v>0</v>
      </c>
    </row>
    <row r="38" spans="1:34" s="1562" customFormat="1" ht="0.75" hidden="1" customHeight="1">
      <c r="A38" s="1707"/>
      <c r="B38" s="1707"/>
      <c r="C38" s="306" t="s">
        <v>1150</v>
      </c>
      <c r="D38" s="2338"/>
      <c r="E38" s="2138"/>
      <c r="F38" s="2276"/>
      <c r="G38" s="337"/>
      <c r="H38" s="1427"/>
      <c r="I38" s="588"/>
      <c r="J38" s="508"/>
      <c r="K38" s="1427"/>
      <c r="L38" s="151"/>
      <c r="M38" s="2099"/>
      <c r="N38" s="271"/>
      <c r="O38" s="1551"/>
      <c r="P38" s="1551"/>
      <c r="AH38" s="1558">
        <v>0</v>
      </c>
    </row>
    <row r="39" spans="1:34" s="1562" customFormat="1" ht="18.75" hidden="1" customHeight="1">
      <c r="A39" s="1707" t="s">
        <v>186</v>
      </c>
      <c r="B39" s="1707"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1"/>
      <c r="O39" s="1551"/>
      <c r="P39" s="1551"/>
      <c r="AH39" s="1558">
        <v>0</v>
      </c>
    </row>
    <row r="40" spans="1:34" s="1562" customFormat="1" ht="18.75" hidden="1" customHeight="1">
      <c r="A40" s="1707"/>
      <c r="B40" s="1707"/>
      <c r="C40" s="306" t="s">
        <v>1144</v>
      </c>
      <c r="D40" s="2338"/>
      <c r="E40" s="2138"/>
      <c r="F40" s="2276"/>
      <c r="G40" s="2313"/>
      <c r="H40" s="1427"/>
      <c r="I40" s="588" t="s">
        <v>1145</v>
      </c>
      <c r="J40" s="508"/>
      <c r="K40" s="1427"/>
      <c r="L40" s="151"/>
      <c r="M40" s="2099"/>
      <c r="N40" s="271"/>
      <c r="O40" s="1551"/>
      <c r="P40" s="1551"/>
      <c r="AH40" s="1558">
        <v>0</v>
      </c>
    </row>
    <row r="41" spans="1:34" s="1562" customFormat="1" ht="0.75" hidden="1" customHeight="1">
      <c r="A41" s="1707"/>
      <c r="B41" s="1707"/>
      <c r="C41" s="306" t="s">
        <v>1150</v>
      </c>
      <c r="D41" s="2338"/>
      <c r="E41" s="2138"/>
      <c r="F41" s="2276"/>
      <c r="G41" s="337"/>
      <c r="H41" s="1427"/>
      <c r="I41" s="588"/>
      <c r="J41" s="508"/>
      <c r="K41" s="1427"/>
      <c r="L41" s="151"/>
      <c r="M41" s="2099"/>
      <c r="N41" s="271"/>
      <c r="O41" s="1551"/>
      <c r="P41" s="1551"/>
      <c r="AH41" s="1558">
        <v>0</v>
      </c>
    </row>
    <row r="42" spans="1:34" s="1562" customFormat="1" ht="18.75" hidden="1" customHeight="1">
      <c r="A42" s="1707" t="s">
        <v>192</v>
      </c>
      <c r="B42" s="1707"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1"/>
      <c r="O42" s="1551"/>
      <c r="P42" s="1551"/>
      <c r="AH42" s="1558">
        <v>0</v>
      </c>
    </row>
    <row r="43" spans="1:34" s="1562" customFormat="1" ht="18.75" hidden="1" customHeight="1">
      <c r="A43" s="1707"/>
      <c r="B43" s="1707"/>
      <c r="C43" s="306" t="s">
        <v>1144</v>
      </c>
      <c r="D43" s="2338"/>
      <c r="E43" s="2138"/>
      <c r="F43" s="2276"/>
      <c r="G43" s="2313"/>
      <c r="H43" s="1427"/>
      <c r="I43" s="588" t="s">
        <v>1145</v>
      </c>
      <c r="J43" s="508"/>
      <c r="K43" s="1427"/>
      <c r="L43" s="151"/>
      <c r="M43" s="2099"/>
      <c r="N43" s="271"/>
      <c r="O43" s="1551"/>
      <c r="P43" s="1551"/>
      <c r="AH43" s="1558">
        <v>0</v>
      </c>
    </row>
    <row r="44" spans="1:34" s="1562" customFormat="1" ht="0.75" hidden="1" customHeight="1">
      <c r="A44" s="1707"/>
      <c r="B44" s="1707"/>
      <c r="C44" s="306" t="s">
        <v>1150</v>
      </c>
      <c r="D44" s="2338"/>
      <c r="E44" s="2138"/>
      <c r="F44" s="2276"/>
      <c r="G44" s="337"/>
      <c r="H44" s="1427"/>
      <c r="I44" s="588"/>
      <c r="J44" s="508"/>
      <c r="K44" s="1427"/>
      <c r="L44" s="151"/>
      <c r="M44" s="2099"/>
      <c r="N44" s="271"/>
      <c r="O44" s="1551"/>
      <c r="P44" s="1551"/>
      <c r="AH44" s="1558">
        <v>0</v>
      </c>
    </row>
    <row r="45" spans="1:34" s="1562" customFormat="1" ht="18.75" hidden="1" customHeight="1">
      <c r="A45" s="1707" t="s">
        <v>198</v>
      </c>
      <c r="B45" s="1707"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1"/>
      <c r="O45" s="1551"/>
      <c r="P45" s="1551"/>
      <c r="AH45" s="1558">
        <v>0</v>
      </c>
    </row>
    <row r="46" spans="1:34" s="1562" customFormat="1" ht="18.75" hidden="1" customHeight="1">
      <c r="A46" s="1707"/>
      <c r="B46" s="1707"/>
      <c r="C46" s="306" t="s">
        <v>1144</v>
      </c>
      <c r="D46" s="2338"/>
      <c r="E46" s="2138"/>
      <c r="F46" s="2276"/>
      <c r="G46" s="2313"/>
      <c r="H46" s="1427"/>
      <c r="I46" s="588" t="s">
        <v>1145</v>
      </c>
      <c r="J46" s="508"/>
      <c r="K46" s="1427"/>
      <c r="L46" s="151"/>
      <c r="M46" s="2099"/>
      <c r="N46" s="271"/>
      <c r="O46" s="1551"/>
      <c r="P46" s="1551"/>
      <c r="AH46" s="1558">
        <v>0</v>
      </c>
    </row>
    <row r="47" spans="1:34" s="1562" customFormat="1" ht="0.75" hidden="1" customHeight="1">
      <c r="A47" s="1707"/>
      <c r="B47" s="1707"/>
      <c r="C47" s="306" t="s">
        <v>1150</v>
      </c>
      <c r="D47" s="2338"/>
      <c r="E47" s="2138"/>
      <c r="F47" s="2276"/>
      <c r="G47" s="337"/>
      <c r="H47" s="1427"/>
      <c r="I47" s="588"/>
      <c r="J47" s="508"/>
      <c r="K47" s="1427"/>
      <c r="L47" s="151"/>
      <c r="M47" s="2099"/>
      <c r="N47" s="271"/>
      <c r="O47" s="1551"/>
      <c r="P47" s="1551"/>
      <c r="AH47" s="1558">
        <v>0</v>
      </c>
    </row>
    <row r="48" spans="1:34" s="1562" customFormat="1" ht="18.75" hidden="1" customHeight="1">
      <c r="A48" s="1707" t="s">
        <v>204</v>
      </c>
      <c r="B48" s="1707"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1"/>
      <c r="O48" s="1551"/>
      <c r="P48" s="1551"/>
      <c r="AH48" s="1558">
        <v>0</v>
      </c>
    </row>
    <row r="49" spans="1:34" s="1562" customFormat="1" ht="18.75" hidden="1" customHeight="1">
      <c r="A49" s="1707"/>
      <c r="B49" s="1707"/>
      <c r="C49" s="306" t="s">
        <v>1144</v>
      </c>
      <c r="D49" s="2338"/>
      <c r="E49" s="2138"/>
      <c r="F49" s="2276"/>
      <c r="G49" s="2313"/>
      <c r="H49" s="1427"/>
      <c r="I49" s="588" t="s">
        <v>1145</v>
      </c>
      <c r="J49" s="508"/>
      <c r="K49" s="1427"/>
      <c r="L49" s="151"/>
      <c r="M49" s="2099"/>
      <c r="N49" s="271"/>
      <c r="O49" s="1551"/>
      <c r="P49" s="1551"/>
      <c r="AH49" s="1558">
        <v>0</v>
      </c>
    </row>
    <row r="50" spans="1:34" s="1562" customFormat="1" ht="0.75" hidden="1" customHeight="1">
      <c r="A50" s="1707"/>
      <c r="B50" s="1707"/>
      <c r="C50" s="306" t="s">
        <v>1150</v>
      </c>
      <c r="D50" s="2338"/>
      <c r="E50" s="2138"/>
      <c r="F50" s="2276"/>
      <c r="G50" s="337"/>
      <c r="H50" s="1427"/>
      <c r="I50" s="588"/>
      <c r="J50" s="508"/>
      <c r="K50" s="1427"/>
      <c r="L50" s="151"/>
      <c r="M50" s="2099"/>
      <c r="N50" s="271"/>
      <c r="O50" s="1551"/>
      <c r="P50" s="1551"/>
      <c r="AH50" s="1558">
        <v>0</v>
      </c>
    </row>
    <row r="51" spans="1:34" s="1562" customFormat="1" ht="18.75" hidden="1" customHeight="1">
      <c r="A51" s="1707" t="s">
        <v>224</v>
      </c>
      <c r="B51" s="1707"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1"/>
      <c r="O51" s="1551"/>
      <c r="P51" s="1551"/>
      <c r="AH51" s="1558">
        <v>0</v>
      </c>
    </row>
    <row r="52" spans="1:34" s="1562" customFormat="1" ht="18.75" hidden="1" customHeight="1">
      <c r="A52" s="1707"/>
      <c r="B52" s="1707"/>
      <c r="C52" s="306" t="s">
        <v>1144</v>
      </c>
      <c r="D52" s="2338"/>
      <c r="E52" s="2138"/>
      <c r="F52" s="2276"/>
      <c r="G52" s="2313"/>
      <c r="H52" s="1427"/>
      <c r="I52" s="588" t="s">
        <v>1145</v>
      </c>
      <c r="J52" s="508"/>
      <c r="K52" s="1427"/>
      <c r="L52" s="151"/>
      <c r="M52" s="2099"/>
      <c r="N52" s="271"/>
      <c r="O52" s="1551"/>
      <c r="P52" s="1551"/>
      <c r="AH52" s="1558">
        <v>0</v>
      </c>
    </row>
    <row r="53" spans="1:34" s="1562" customFormat="1" ht="0.75" hidden="1" customHeight="1">
      <c r="A53" s="1707"/>
      <c r="B53" s="1707"/>
      <c r="C53" s="306" t="s">
        <v>1150</v>
      </c>
      <c r="D53" s="2338"/>
      <c r="E53" s="2138"/>
      <c r="F53" s="2276"/>
      <c r="G53" s="337"/>
      <c r="H53" s="1427"/>
      <c r="I53" s="588"/>
      <c r="J53" s="508"/>
      <c r="K53" s="1427"/>
      <c r="L53" s="151"/>
      <c r="M53" s="2099"/>
      <c r="N53" s="271"/>
      <c r="O53" s="1551"/>
      <c r="P53" s="1551"/>
      <c r="AH53" s="1558">
        <v>0</v>
      </c>
    </row>
    <row r="54" spans="1:34" s="1562" customFormat="1" ht="18.75" hidden="1" customHeight="1">
      <c r="A54" s="1707" t="s">
        <v>229</v>
      </c>
      <c r="B54" s="1707"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1"/>
      <c r="O54" s="1551"/>
      <c r="P54" s="1551"/>
      <c r="AH54" s="1558">
        <v>0</v>
      </c>
    </row>
    <row r="55" spans="1:34" s="1562" customFormat="1" ht="18.75" hidden="1" customHeight="1">
      <c r="A55" s="1707"/>
      <c r="B55" s="1707"/>
      <c r="C55" s="306" t="s">
        <v>1144</v>
      </c>
      <c r="D55" s="2338"/>
      <c r="E55" s="2138"/>
      <c r="F55" s="2276"/>
      <c r="G55" s="2313"/>
      <c r="H55" s="1427"/>
      <c r="I55" s="588" t="s">
        <v>1145</v>
      </c>
      <c r="J55" s="508"/>
      <c r="K55" s="1427"/>
      <c r="L55" s="151"/>
      <c r="M55" s="2099"/>
      <c r="N55" s="271"/>
      <c r="O55" s="1551"/>
      <c r="P55" s="1551"/>
      <c r="AH55" s="1558">
        <v>0</v>
      </c>
    </row>
    <row r="56" spans="1:34" s="1562" customFormat="1" ht="0.75" hidden="1" customHeight="1">
      <c r="A56" s="1707"/>
      <c r="B56" s="1707"/>
      <c r="C56" s="306" t="s">
        <v>1150</v>
      </c>
      <c r="D56" s="2338"/>
      <c r="E56" s="2138"/>
      <c r="F56" s="2276"/>
      <c r="G56" s="337"/>
      <c r="H56" s="1427"/>
      <c r="I56" s="588"/>
      <c r="J56" s="508"/>
      <c r="K56" s="1427"/>
      <c r="L56" s="151"/>
      <c r="M56" s="2099"/>
      <c r="N56" s="271"/>
      <c r="O56" s="1551"/>
      <c r="P56" s="1551"/>
      <c r="AH56" s="1558">
        <v>0</v>
      </c>
    </row>
    <row r="57" spans="1:34" s="1562" customFormat="1" ht="18.75" hidden="1" customHeight="1">
      <c r="A57" s="1707" t="s">
        <v>234</v>
      </c>
      <c r="B57" s="1707"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1"/>
      <c r="O57" s="1551"/>
      <c r="P57" s="1551"/>
      <c r="AH57" s="1558">
        <v>0</v>
      </c>
    </row>
    <row r="58" spans="1:34" s="1562" customFormat="1" ht="18.75" hidden="1" customHeight="1">
      <c r="A58" s="1707"/>
      <c r="B58" s="1707"/>
      <c r="C58" s="306" t="s">
        <v>1144</v>
      </c>
      <c r="D58" s="2338"/>
      <c r="E58" s="2138"/>
      <c r="F58" s="2276"/>
      <c r="G58" s="2313"/>
      <c r="H58" s="1427"/>
      <c r="I58" s="588" t="s">
        <v>1145</v>
      </c>
      <c r="J58" s="508"/>
      <c r="K58" s="1427"/>
      <c r="L58" s="151"/>
      <c r="M58" s="2099"/>
      <c r="N58" s="271"/>
      <c r="O58" s="1551"/>
      <c r="P58" s="1551"/>
      <c r="AH58" s="1558">
        <v>0</v>
      </c>
    </row>
    <row r="59" spans="1:34" s="1562" customFormat="1" ht="0.75" hidden="1" customHeight="1">
      <c r="A59" s="1707"/>
      <c r="B59" s="1707"/>
      <c r="C59" s="306" t="s">
        <v>1150</v>
      </c>
      <c r="D59" s="2338"/>
      <c r="E59" s="2138"/>
      <c r="F59" s="2276"/>
      <c r="G59" s="337"/>
      <c r="H59" s="1427"/>
      <c r="I59" s="588"/>
      <c r="J59" s="508"/>
      <c r="K59" s="1427"/>
      <c r="L59" s="151"/>
      <c r="M59" s="2099"/>
      <c r="N59" s="271"/>
      <c r="O59" s="1551"/>
      <c r="P59" s="1551"/>
      <c r="AH59" s="1558">
        <v>0</v>
      </c>
    </row>
    <row r="60" spans="1:34" s="1562" customFormat="1" ht="18.75" hidden="1" customHeight="1">
      <c r="A60" s="1707" t="s">
        <v>239</v>
      </c>
      <c r="B60" s="1707" t="s">
        <v>240</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1"/>
      <c r="O60" s="1551"/>
      <c r="P60" s="1551"/>
      <c r="AH60" s="1558">
        <v>0</v>
      </c>
    </row>
    <row r="61" spans="1:34" s="1562" customFormat="1" ht="18.75" hidden="1" customHeight="1">
      <c r="A61" s="1707"/>
      <c r="B61" s="1707"/>
      <c r="C61" s="306" t="s">
        <v>1144</v>
      </c>
      <c r="D61" s="2338"/>
      <c r="E61" s="2138"/>
      <c r="F61" s="2276"/>
      <c r="G61" s="2313"/>
      <c r="H61" s="1427"/>
      <c r="I61" s="588" t="s">
        <v>1145</v>
      </c>
      <c r="J61" s="508"/>
      <c r="K61" s="1427"/>
      <c r="L61" s="151"/>
      <c r="M61" s="2099"/>
      <c r="N61" s="271"/>
      <c r="O61" s="1551"/>
      <c r="P61" s="1551"/>
      <c r="AH61" s="1558">
        <v>0</v>
      </c>
    </row>
    <row r="62" spans="1:34" s="1562" customFormat="1" ht="0.75" hidden="1" customHeight="1">
      <c r="A62" s="1707"/>
      <c r="B62" s="1707"/>
      <c r="C62" s="306" t="s">
        <v>1150</v>
      </c>
      <c r="D62" s="2338"/>
      <c r="E62" s="2138"/>
      <c r="F62" s="2276"/>
      <c r="G62" s="337"/>
      <c r="H62" s="1427"/>
      <c r="I62" s="588"/>
      <c r="J62" s="508"/>
      <c r="K62" s="1427"/>
      <c r="L62" s="151"/>
      <c r="M62" s="2099"/>
      <c r="N62" s="271"/>
      <c r="O62" s="1551"/>
      <c r="P62" s="1551"/>
      <c r="AH62" s="1558">
        <v>0</v>
      </c>
    </row>
    <row r="63" spans="1:34" s="1562" customFormat="1" ht="18.75" hidden="1" customHeight="1">
      <c r="A63" s="1707" t="s">
        <v>244</v>
      </c>
      <c r="B63" s="1707"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1"/>
      <c r="O63" s="1551"/>
      <c r="P63" s="1551"/>
      <c r="AH63" s="1558">
        <v>0</v>
      </c>
    </row>
    <row r="64" spans="1:34" s="1562" customFormat="1" ht="18.75" hidden="1" customHeight="1">
      <c r="A64" s="1707"/>
      <c r="B64" s="1707"/>
      <c r="C64" s="306" t="s">
        <v>1144</v>
      </c>
      <c r="D64" s="2338"/>
      <c r="E64" s="2138"/>
      <c r="F64" s="2276"/>
      <c r="G64" s="2313"/>
      <c r="H64" s="1427"/>
      <c r="I64" s="588" t="s">
        <v>1145</v>
      </c>
      <c r="J64" s="508"/>
      <c r="K64" s="1427"/>
      <c r="L64" s="151"/>
      <c r="M64" s="2099"/>
      <c r="N64" s="271"/>
      <c r="O64" s="1551"/>
      <c r="P64" s="1551"/>
      <c r="AH64" s="1558">
        <v>0</v>
      </c>
    </row>
    <row r="65" spans="1:34" s="1562" customFormat="1" ht="0.75" hidden="1" customHeight="1">
      <c r="A65" s="1707"/>
      <c r="B65" s="1707"/>
      <c r="C65" s="306" t="s">
        <v>1150</v>
      </c>
      <c r="D65" s="2338"/>
      <c r="E65" s="2138"/>
      <c r="F65" s="2276"/>
      <c r="G65" s="337"/>
      <c r="H65" s="1427"/>
      <c r="I65" s="588"/>
      <c r="J65" s="508"/>
      <c r="K65" s="1427"/>
      <c r="L65" s="151"/>
      <c r="M65" s="2099"/>
      <c r="N65" s="271"/>
      <c r="O65" s="1551"/>
      <c r="P65" s="1551"/>
      <c r="AH65" s="1558">
        <v>0</v>
      </c>
    </row>
    <row r="66" spans="1:34" s="1562" customFormat="1" ht="18.75" hidden="1" customHeight="1">
      <c r="A66" s="1707" t="s">
        <v>249</v>
      </c>
      <c r="B66" s="1707"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1"/>
      <c r="O66" s="1551"/>
      <c r="P66" s="1551"/>
      <c r="AH66" s="1558">
        <v>0</v>
      </c>
    </row>
    <row r="67" spans="1:34" s="1562" customFormat="1" ht="18.75" hidden="1" customHeight="1">
      <c r="A67" s="1707"/>
      <c r="B67" s="1707"/>
      <c r="C67" s="306" t="s">
        <v>1144</v>
      </c>
      <c r="D67" s="2338"/>
      <c r="E67" s="2138"/>
      <c r="F67" s="2276"/>
      <c r="G67" s="2313"/>
      <c r="H67" s="1427"/>
      <c r="I67" s="588" t="s">
        <v>1145</v>
      </c>
      <c r="J67" s="508"/>
      <c r="K67" s="1427"/>
      <c r="L67" s="151"/>
      <c r="M67" s="2099"/>
      <c r="N67" s="271"/>
      <c r="O67" s="1551"/>
      <c r="P67" s="1551"/>
      <c r="AH67" s="1558">
        <v>0</v>
      </c>
    </row>
    <row r="68" spans="1:34" s="1562" customFormat="1" ht="0.75" hidden="1" customHeight="1">
      <c r="A68" s="1707"/>
      <c r="B68" s="1707"/>
      <c r="C68" s="306" t="s">
        <v>1150</v>
      </c>
      <c r="D68" s="2338"/>
      <c r="E68" s="2138"/>
      <c r="F68" s="2276"/>
      <c r="G68" s="337"/>
      <c r="H68" s="1427"/>
      <c r="I68" s="588"/>
      <c r="J68" s="508"/>
      <c r="K68" s="1427"/>
      <c r="L68" s="151"/>
      <c r="M68" s="2099"/>
      <c r="N68" s="271"/>
      <c r="O68" s="1551"/>
      <c r="P68" s="1551"/>
      <c r="AH68" s="1558">
        <v>0</v>
      </c>
    </row>
    <row r="69" spans="1:34" s="1562" customFormat="1" ht="18.75" hidden="1" customHeight="1">
      <c r="A69" s="1707" t="s">
        <v>254</v>
      </c>
      <c r="B69" s="1707"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1"/>
      <c r="O69" s="1551"/>
      <c r="P69" s="1551"/>
      <c r="AH69" s="1558">
        <v>0</v>
      </c>
    </row>
    <row r="70" spans="1:34" s="1562" customFormat="1" ht="18.75" hidden="1" customHeight="1">
      <c r="A70" s="1707"/>
      <c r="B70" s="1707"/>
      <c r="C70" s="306" t="s">
        <v>1144</v>
      </c>
      <c r="D70" s="2338"/>
      <c r="E70" s="2138"/>
      <c r="F70" s="2276"/>
      <c r="G70" s="2313"/>
      <c r="H70" s="1427"/>
      <c r="I70" s="588" t="s">
        <v>1145</v>
      </c>
      <c r="J70" s="508"/>
      <c r="K70" s="1427"/>
      <c r="L70" s="151"/>
      <c r="M70" s="2099"/>
      <c r="N70" s="271"/>
      <c r="O70" s="1551"/>
      <c r="P70" s="1551"/>
      <c r="AH70" s="1558">
        <v>0</v>
      </c>
    </row>
    <row r="71" spans="1:34" s="1562" customFormat="1" ht="0.75" hidden="1" customHeight="1">
      <c r="A71" s="1707"/>
      <c r="B71" s="1707"/>
      <c r="C71" s="306" t="s">
        <v>1150</v>
      </c>
      <c r="D71" s="2338"/>
      <c r="E71" s="2138"/>
      <c r="F71" s="2276"/>
      <c r="G71" s="337"/>
      <c r="H71" s="1427"/>
      <c r="I71" s="588"/>
      <c r="J71" s="508"/>
      <c r="K71" s="1427"/>
      <c r="L71" s="151"/>
      <c r="M71" s="2099"/>
      <c r="N71" s="271"/>
      <c r="O71" s="1551"/>
      <c r="P71" s="1551"/>
      <c r="AH71" s="1558">
        <v>0</v>
      </c>
    </row>
    <row r="72" spans="1:34" s="1562" customFormat="1" ht="18.75" hidden="1" customHeight="1">
      <c r="A72" s="1707" t="s">
        <v>259</v>
      </c>
      <c r="B72" s="1707"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1"/>
      <c r="O72" s="1551"/>
      <c r="P72" s="1551"/>
      <c r="AH72" s="1558">
        <v>0</v>
      </c>
    </row>
    <row r="73" spans="1:34" s="1562" customFormat="1" ht="18.75" hidden="1" customHeight="1">
      <c r="A73" s="1707"/>
      <c r="B73" s="1707"/>
      <c r="C73" s="306" t="s">
        <v>1144</v>
      </c>
      <c r="D73" s="2338"/>
      <c r="E73" s="2138"/>
      <c r="F73" s="2276"/>
      <c r="G73" s="2313"/>
      <c r="H73" s="1427"/>
      <c r="I73" s="588" t="s">
        <v>1145</v>
      </c>
      <c r="J73" s="508"/>
      <c r="K73" s="1427"/>
      <c r="L73" s="151"/>
      <c r="M73" s="2099"/>
      <c r="N73" s="271"/>
      <c r="O73" s="1551"/>
      <c r="P73" s="1551"/>
      <c r="AH73" s="1558">
        <v>0</v>
      </c>
    </row>
    <row r="74" spans="1:34" s="1562" customFormat="1" ht="0.75" hidden="1" customHeight="1">
      <c r="A74" s="1707"/>
      <c r="B74" s="1707"/>
      <c r="C74" s="306" t="s">
        <v>1150</v>
      </c>
      <c r="D74" s="2338"/>
      <c r="E74" s="2138"/>
      <c r="F74" s="2276"/>
      <c r="G74" s="337"/>
      <c r="H74" s="1427"/>
      <c r="I74" s="588"/>
      <c r="J74" s="508"/>
      <c r="K74" s="1427"/>
      <c r="L74" s="151"/>
      <c r="M74" s="2099"/>
      <c r="N74" s="271"/>
      <c r="O74" s="1551"/>
      <c r="P74" s="1551"/>
      <c r="AH74" s="1558">
        <v>0</v>
      </c>
    </row>
    <row r="75" spans="1:34" s="1562" customFormat="1" ht="18.75" hidden="1" customHeight="1">
      <c r="A75" s="1707" t="s">
        <v>264</v>
      </c>
      <c r="B75" s="1707"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1"/>
      <c r="O75" s="1551"/>
      <c r="P75" s="1551"/>
      <c r="AH75" s="1558">
        <v>0</v>
      </c>
    </row>
    <row r="76" spans="1:34" s="1562" customFormat="1" ht="18.75" hidden="1" customHeight="1">
      <c r="A76" s="1707"/>
      <c r="B76" s="1707"/>
      <c r="C76" s="306" t="s">
        <v>1144</v>
      </c>
      <c r="D76" s="2338"/>
      <c r="E76" s="2138"/>
      <c r="F76" s="2276"/>
      <c r="G76" s="2313"/>
      <c r="H76" s="1427"/>
      <c r="I76" s="588" t="s">
        <v>1145</v>
      </c>
      <c r="J76" s="508"/>
      <c r="K76" s="1427"/>
      <c r="L76" s="151"/>
      <c r="M76" s="2099"/>
      <c r="N76" s="271"/>
      <c r="O76" s="1551"/>
      <c r="P76" s="1551"/>
      <c r="AH76" s="1558">
        <v>0</v>
      </c>
    </row>
    <row r="77" spans="1:34" s="1562" customFormat="1" ht="0.75" hidden="1" customHeight="1">
      <c r="A77" s="1707"/>
      <c r="B77" s="1707"/>
      <c r="C77" s="306" t="s">
        <v>1150</v>
      </c>
      <c r="D77" s="2338"/>
      <c r="E77" s="2138"/>
      <c r="F77" s="2276"/>
      <c r="G77" s="337"/>
      <c r="H77" s="1427"/>
      <c r="I77" s="588"/>
      <c r="J77" s="508"/>
      <c r="K77" s="1427"/>
      <c r="L77" s="151"/>
      <c r="M77" s="2099"/>
      <c r="N77" s="271"/>
      <c r="O77" s="1551"/>
      <c r="P77" s="1551"/>
      <c r="AH77" s="1558">
        <v>0</v>
      </c>
    </row>
    <row r="78" spans="1:34" s="1562" customFormat="1" ht="18.75" hidden="1" customHeight="1">
      <c r="A78" s="1707" t="s">
        <v>269</v>
      </c>
      <c r="B78" s="1707"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1"/>
      <c r="O78" s="1551"/>
      <c r="P78" s="1551"/>
      <c r="AH78" s="1558">
        <v>0</v>
      </c>
    </row>
    <row r="79" spans="1:34" s="1562" customFormat="1" ht="18.75" hidden="1" customHeight="1">
      <c r="A79" s="1707"/>
      <c r="B79" s="1707"/>
      <c r="C79" s="306" t="s">
        <v>1144</v>
      </c>
      <c r="D79" s="2338"/>
      <c r="E79" s="2138"/>
      <c r="F79" s="2276"/>
      <c r="G79" s="2313"/>
      <c r="H79" s="1427"/>
      <c r="I79" s="588" t="s">
        <v>1145</v>
      </c>
      <c r="J79" s="508"/>
      <c r="K79" s="1427"/>
      <c r="L79" s="151"/>
      <c r="M79" s="2099"/>
      <c r="N79" s="271"/>
      <c r="O79" s="1551"/>
      <c r="P79" s="1551"/>
      <c r="AH79" s="1558">
        <v>0</v>
      </c>
    </row>
    <row r="80" spans="1:34" s="1562" customFormat="1" ht="0.75" hidden="1" customHeight="1">
      <c r="A80" s="1707"/>
      <c r="B80" s="1707"/>
      <c r="C80" s="306" t="s">
        <v>1150</v>
      </c>
      <c r="D80" s="2338"/>
      <c r="E80" s="2138"/>
      <c r="F80" s="2276"/>
      <c r="G80" s="337"/>
      <c r="H80" s="1427"/>
      <c r="I80" s="588"/>
      <c r="J80" s="508"/>
      <c r="K80" s="1427"/>
      <c r="L80" s="151"/>
      <c r="M80" s="2099"/>
      <c r="N80" s="271"/>
      <c r="O80" s="1551"/>
      <c r="P80" s="1551"/>
      <c r="AH80" s="1558">
        <v>0</v>
      </c>
    </row>
    <row r="81" spans="1:34" s="1562" customFormat="1" ht="18.75" hidden="1" customHeight="1">
      <c r="A81" s="1707" t="s">
        <v>274</v>
      </c>
      <c r="B81" s="1707"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1"/>
      <c r="O81" s="1551"/>
      <c r="P81" s="1551"/>
      <c r="AH81" s="1558">
        <v>0</v>
      </c>
    </row>
    <row r="82" spans="1:34" s="1562" customFormat="1" ht="18.75" hidden="1" customHeight="1">
      <c r="A82" s="1707"/>
      <c r="B82" s="1707"/>
      <c r="C82" s="306" t="s">
        <v>1144</v>
      </c>
      <c r="D82" s="2338"/>
      <c r="E82" s="2138"/>
      <c r="F82" s="2276"/>
      <c r="G82" s="2313"/>
      <c r="H82" s="1427"/>
      <c r="I82" s="588" t="s">
        <v>1145</v>
      </c>
      <c r="J82" s="508"/>
      <c r="K82" s="1427"/>
      <c r="L82" s="151"/>
      <c r="M82" s="2099"/>
      <c r="N82" s="271"/>
      <c r="O82" s="1551"/>
      <c r="P82" s="1551"/>
      <c r="AH82" s="1558">
        <v>0</v>
      </c>
    </row>
    <row r="83" spans="1:34" s="1562" customFormat="1" ht="1.1499999999999999" customHeight="1">
      <c r="A83" s="1707"/>
      <c r="B83" s="1707"/>
      <c r="C83" s="306" t="s">
        <v>1150</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7"/>
      <c r="H84" s="2337"/>
      <c r="I84" s="2337"/>
      <c r="J84" s="2337"/>
      <c r="K84" s="2337"/>
      <c r="L84" s="2337"/>
      <c r="M84" s="234"/>
      <c r="N84" s="271"/>
      <c r="AH84" s="311">
        <v>19</v>
      </c>
    </row>
    <row r="85" spans="1:34" ht="35.65" customHeight="1">
      <c r="A85" s="1707"/>
      <c r="B85" s="1707"/>
      <c r="D85" s="313"/>
      <c r="E85" s="336"/>
      <c r="F85" s="135" t="s">
        <v>305</v>
      </c>
      <c r="G85" s="135" t="s">
        <v>305</v>
      </c>
      <c r="H85" s="2148" t="s">
        <v>305</v>
      </c>
      <c r="I85" s="2162"/>
      <c r="J85" s="135" t="s">
        <v>305</v>
      </c>
      <c r="K85" s="135" t="s">
        <v>305</v>
      </c>
      <c r="L85" s="338"/>
      <c r="M85" s="282" t="s">
        <v>1151</v>
      </c>
      <c r="N85" s="271"/>
      <c r="AH85" s="311">
        <v>34</v>
      </c>
    </row>
    <row r="86" spans="1:34" ht="19.899999999999999" customHeight="1">
      <c r="A86" s="1707"/>
      <c r="B86" s="1707"/>
      <c r="D86" s="313"/>
      <c r="E86" s="84" t="s">
        <v>89</v>
      </c>
      <c r="F86" s="2337" t="s">
        <v>1152</v>
      </c>
      <c r="G86" s="2337"/>
      <c r="H86" s="2337"/>
      <c r="I86" s="2337"/>
      <c r="J86" s="2337"/>
      <c r="K86" s="2337"/>
      <c r="L86" s="2337"/>
      <c r="M86" s="234"/>
      <c r="N86" s="271"/>
      <c r="AH86" s="311">
        <v>19</v>
      </c>
    </row>
    <row r="87" spans="1:34" s="1562" customFormat="1" ht="60.75" hidden="1" customHeight="1">
      <c r="A87" s="1707" t="s">
        <v>156</v>
      </c>
      <c r="B87" s="1707"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38"/>
      <c r="E88" s="2138"/>
      <c r="F88" s="2276"/>
      <c r="G88" s="2313"/>
      <c r="H88" s="1427"/>
      <c r="I88" s="588" t="s">
        <v>1145</v>
      </c>
      <c r="J88" s="508"/>
      <c r="K88" s="1427"/>
      <c r="L88" s="151"/>
      <c r="M88" s="2099"/>
      <c r="N88" s="271"/>
      <c r="O88" s="1551"/>
      <c r="P88" s="1551"/>
      <c r="AH88" s="1558">
        <v>0</v>
      </c>
    </row>
    <row r="89" spans="1:34" s="1562" customFormat="1" ht="0.75" hidden="1" customHeight="1">
      <c r="A89" s="1707"/>
      <c r="B89" s="1707"/>
      <c r="C89" s="306" t="s">
        <v>1153</v>
      </c>
      <c r="D89" s="2338"/>
      <c r="E89" s="2138"/>
      <c r="F89" s="2276"/>
      <c r="G89" s="337"/>
      <c r="H89" s="1427"/>
      <c r="I89" s="588"/>
      <c r="J89" s="508"/>
      <c r="K89" s="1427"/>
      <c r="L89" s="151"/>
      <c r="M89" s="2099"/>
      <c r="N89" s="271"/>
      <c r="O89" s="1551"/>
      <c r="P89" s="1551"/>
      <c r="AH89" s="1558">
        <v>0</v>
      </c>
    </row>
    <row r="90" spans="1:34" s="1562" customFormat="1" ht="45" hidden="1" customHeight="1">
      <c r="A90" s="1707" t="s">
        <v>161</v>
      </c>
      <c r="B90" s="1707" t="s">
        <v>162</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1"/>
      <c r="O90" s="1551"/>
      <c r="P90" s="1551"/>
      <c r="AH90" s="1558">
        <v>0</v>
      </c>
    </row>
    <row r="91" spans="1:34" s="1562" customFormat="1" ht="18.75" hidden="1" customHeight="1">
      <c r="A91" s="1707"/>
      <c r="B91" s="1707"/>
      <c r="C91" s="306" t="s">
        <v>1146</v>
      </c>
      <c r="D91" s="2338"/>
      <c r="E91" s="2138"/>
      <c r="F91" s="2276"/>
      <c r="G91" s="2313"/>
      <c r="H91" s="1427"/>
      <c r="I91" s="588" t="s">
        <v>1145</v>
      </c>
      <c r="J91" s="508"/>
      <c r="K91" s="1427"/>
      <c r="L91" s="151"/>
      <c r="M91" s="1787"/>
      <c r="N91" s="271"/>
      <c r="O91" s="1551"/>
      <c r="P91" s="1551"/>
      <c r="AH91" s="1558">
        <v>0</v>
      </c>
    </row>
    <row r="92" spans="1:34" s="1562" customFormat="1" ht="0.75" hidden="1" customHeight="1">
      <c r="A92" s="1707"/>
      <c r="B92" s="1707"/>
      <c r="C92" s="306" t="s">
        <v>1153</v>
      </c>
      <c r="D92" s="2338"/>
      <c r="E92" s="2138"/>
      <c r="F92" s="2276"/>
      <c r="G92" s="337"/>
      <c r="H92" s="1427"/>
      <c r="I92" s="588"/>
      <c r="J92" s="508"/>
      <c r="K92" s="1427"/>
      <c r="L92" s="151"/>
      <c r="M92" s="278"/>
      <c r="N92" s="271"/>
      <c r="O92" s="1551"/>
      <c r="P92" s="1551"/>
      <c r="AH92" s="1558">
        <v>0</v>
      </c>
    </row>
    <row r="93" spans="1:34" s="1562" customFormat="1" ht="45" hidden="1" customHeight="1">
      <c r="A93" s="1707" t="s">
        <v>168</v>
      </c>
      <c r="B93" s="1707"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8"/>
      <c r="N93" s="271"/>
      <c r="O93" s="1551"/>
      <c r="P93" s="1551"/>
      <c r="AH93" s="1558">
        <v>0</v>
      </c>
    </row>
    <row r="94" spans="1:34" s="1562" customFormat="1" ht="18.75" hidden="1" customHeight="1">
      <c r="A94" s="1707"/>
      <c r="B94" s="1707"/>
      <c r="C94" s="306" t="s">
        <v>1146</v>
      </c>
      <c r="D94" s="2338"/>
      <c r="E94" s="2138"/>
      <c r="F94" s="2276"/>
      <c r="G94" s="2313"/>
      <c r="H94" s="1427"/>
      <c r="I94" s="588" t="s">
        <v>1145</v>
      </c>
      <c r="J94" s="508"/>
      <c r="K94" s="1427"/>
      <c r="L94" s="151"/>
      <c r="M94" s="278"/>
      <c r="N94" s="271"/>
      <c r="O94" s="1551"/>
      <c r="P94" s="1551"/>
      <c r="AH94" s="1558">
        <v>0</v>
      </c>
    </row>
    <row r="95" spans="1:34" s="1562" customFormat="1" ht="0.75" hidden="1" customHeight="1">
      <c r="A95" s="1707"/>
      <c r="B95" s="1707"/>
      <c r="C95" s="306" t="s">
        <v>1153</v>
      </c>
      <c r="D95" s="2338"/>
      <c r="E95" s="2138"/>
      <c r="F95" s="2276"/>
      <c r="G95" s="337"/>
      <c r="H95" s="1427"/>
      <c r="I95" s="588"/>
      <c r="J95" s="508"/>
      <c r="K95" s="1427"/>
      <c r="L95" s="151"/>
      <c r="M95" s="278"/>
      <c r="N95" s="271"/>
      <c r="O95" s="1551"/>
      <c r="P95" s="1551"/>
      <c r="AH95" s="1558">
        <v>0</v>
      </c>
    </row>
    <row r="96" spans="1:34" s="1562" customFormat="1" ht="45" hidden="1" customHeight="1">
      <c r="A96" s="1707" t="s">
        <v>174</v>
      </c>
      <c r="B96" s="1707"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8"/>
      <c r="N96" s="271"/>
      <c r="O96" s="1551"/>
      <c r="P96" s="1551"/>
      <c r="AH96" s="1558">
        <v>0</v>
      </c>
    </row>
    <row r="97" spans="1:34" s="1562" customFormat="1" ht="18.75" hidden="1" customHeight="1">
      <c r="A97" s="1707"/>
      <c r="B97" s="1707"/>
      <c r="C97" s="306" t="s">
        <v>1146</v>
      </c>
      <c r="D97" s="2338"/>
      <c r="E97" s="2138"/>
      <c r="F97" s="2276"/>
      <c r="G97" s="2313"/>
      <c r="H97" s="1427"/>
      <c r="I97" s="588" t="s">
        <v>1145</v>
      </c>
      <c r="J97" s="508"/>
      <c r="K97" s="1427"/>
      <c r="L97" s="151"/>
      <c r="M97" s="278"/>
      <c r="N97" s="271"/>
      <c r="O97" s="1551"/>
      <c r="P97" s="1551"/>
      <c r="AH97" s="1558">
        <v>0</v>
      </c>
    </row>
    <row r="98" spans="1:34" s="1562" customFormat="1" ht="0.75" hidden="1" customHeight="1">
      <c r="A98" s="1707"/>
      <c r="B98" s="1707"/>
      <c r="C98" s="306" t="s">
        <v>1153</v>
      </c>
      <c r="D98" s="2338"/>
      <c r="E98" s="2138"/>
      <c r="F98" s="2276"/>
      <c r="G98" s="337"/>
      <c r="H98" s="1427"/>
      <c r="I98" s="588"/>
      <c r="J98" s="508"/>
      <c r="K98" s="1427"/>
      <c r="L98" s="151"/>
      <c r="M98" s="278"/>
      <c r="N98" s="271"/>
      <c r="O98" s="1551"/>
      <c r="P98" s="1551"/>
      <c r="AH98" s="1558">
        <v>0</v>
      </c>
    </row>
    <row r="99" spans="1:34" s="1562" customFormat="1" ht="18.75" hidden="1" customHeight="1">
      <c r="A99" s="1707" t="s">
        <v>180</v>
      </c>
      <c r="B99" s="1707"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8"/>
      <c r="N99" s="271"/>
      <c r="O99" s="1551"/>
      <c r="P99" s="1551"/>
      <c r="AH99" s="1558">
        <v>0</v>
      </c>
    </row>
    <row r="100" spans="1:34" s="1562" customFormat="1" ht="18.75" hidden="1" customHeight="1">
      <c r="A100" s="1707"/>
      <c r="B100" s="1707"/>
      <c r="C100" s="306" t="s">
        <v>1146</v>
      </c>
      <c r="D100" s="2338"/>
      <c r="E100" s="2138"/>
      <c r="F100" s="2276"/>
      <c r="G100" s="2313"/>
      <c r="H100" s="1427"/>
      <c r="I100" s="588" t="s">
        <v>1145</v>
      </c>
      <c r="J100" s="508"/>
      <c r="K100" s="1427"/>
      <c r="L100" s="151"/>
      <c r="M100" s="278"/>
      <c r="N100" s="271"/>
      <c r="O100" s="1551"/>
      <c r="P100" s="1551"/>
      <c r="AH100" s="1558">
        <v>0</v>
      </c>
    </row>
    <row r="101" spans="1:34" s="1562" customFormat="1" ht="0.75" hidden="1" customHeight="1">
      <c r="A101" s="1707"/>
      <c r="B101" s="1707"/>
      <c r="C101" s="306" t="s">
        <v>1153</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186</v>
      </c>
      <c r="B102" s="1707"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8"/>
      <c r="N102" s="271"/>
      <c r="O102" s="1551"/>
      <c r="P102" s="1551"/>
      <c r="AH102" s="1558">
        <v>0</v>
      </c>
    </row>
    <row r="103" spans="1:34" s="1562" customFormat="1" ht="18.75" hidden="1" customHeight="1">
      <c r="A103" s="1707"/>
      <c r="B103" s="1707"/>
      <c r="C103" s="306" t="s">
        <v>1146</v>
      </c>
      <c r="D103" s="2338"/>
      <c r="E103" s="2138"/>
      <c r="F103" s="2276"/>
      <c r="G103" s="2313"/>
      <c r="H103" s="1427"/>
      <c r="I103" s="588" t="s">
        <v>1145</v>
      </c>
      <c r="J103" s="508"/>
      <c r="K103" s="1427"/>
      <c r="L103" s="151"/>
      <c r="M103" s="278"/>
      <c r="N103" s="271"/>
      <c r="O103" s="1551"/>
      <c r="P103" s="1551"/>
      <c r="AH103" s="1558">
        <v>0</v>
      </c>
    </row>
    <row r="104" spans="1:34" s="1562" customFormat="1" ht="0.75" hidden="1" customHeight="1">
      <c r="A104" s="1707"/>
      <c r="B104" s="1707"/>
      <c r="C104" s="306" t="s">
        <v>1153</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192</v>
      </c>
      <c r="B105" s="1707"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8"/>
      <c r="N105" s="271"/>
      <c r="O105" s="1551"/>
      <c r="P105" s="1551"/>
      <c r="AH105" s="1558">
        <v>0</v>
      </c>
    </row>
    <row r="106" spans="1:34" s="1562" customFormat="1" ht="18.75" hidden="1" customHeight="1">
      <c r="A106" s="1707"/>
      <c r="B106" s="1707"/>
      <c r="C106" s="306" t="s">
        <v>1146</v>
      </c>
      <c r="D106" s="2338"/>
      <c r="E106" s="2138"/>
      <c r="F106" s="2276"/>
      <c r="G106" s="2313"/>
      <c r="H106" s="1427"/>
      <c r="I106" s="588" t="s">
        <v>1145</v>
      </c>
      <c r="J106" s="508"/>
      <c r="K106" s="1427"/>
      <c r="L106" s="151"/>
      <c r="M106" s="278"/>
      <c r="N106" s="271"/>
      <c r="O106" s="1551"/>
      <c r="P106" s="1551"/>
      <c r="AH106" s="1558">
        <v>0</v>
      </c>
    </row>
    <row r="107" spans="1:34" s="1562" customFormat="1" ht="0.75" hidden="1" customHeight="1">
      <c r="A107" s="1707"/>
      <c r="B107" s="1707"/>
      <c r="C107" s="306" t="s">
        <v>1153</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198</v>
      </c>
      <c r="B108" s="1707"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8"/>
      <c r="N108" s="271"/>
      <c r="O108" s="1551"/>
      <c r="P108" s="1551"/>
      <c r="AH108" s="1558">
        <v>0</v>
      </c>
    </row>
    <row r="109" spans="1:34" s="1562" customFormat="1" ht="18.75" hidden="1" customHeight="1">
      <c r="A109" s="1707"/>
      <c r="B109" s="1707"/>
      <c r="C109" s="306" t="s">
        <v>1146</v>
      </c>
      <c r="D109" s="2338"/>
      <c r="E109" s="2138"/>
      <c r="F109" s="2276"/>
      <c r="G109" s="2313"/>
      <c r="H109" s="1427"/>
      <c r="I109" s="588" t="s">
        <v>1145</v>
      </c>
      <c r="J109" s="508"/>
      <c r="K109" s="1427"/>
      <c r="L109" s="151"/>
      <c r="M109" s="278"/>
      <c r="N109" s="271"/>
      <c r="O109" s="1551"/>
      <c r="P109" s="1551"/>
      <c r="AH109" s="1558">
        <v>0</v>
      </c>
    </row>
    <row r="110" spans="1:34" s="1562" customFormat="1" ht="0.75" hidden="1" customHeight="1">
      <c r="A110" s="1707"/>
      <c r="B110" s="1707"/>
      <c r="C110" s="306" t="s">
        <v>1153</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204</v>
      </c>
      <c r="B111" s="1707"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8"/>
      <c r="N111" s="271"/>
      <c r="O111" s="1551"/>
      <c r="P111" s="1551"/>
      <c r="AH111" s="1558">
        <v>0</v>
      </c>
    </row>
    <row r="112" spans="1:34" s="1562" customFormat="1" ht="18.75" hidden="1" customHeight="1">
      <c r="A112" s="1707"/>
      <c r="B112" s="1707"/>
      <c r="C112" s="306" t="s">
        <v>1146</v>
      </c>
      <c r="D112" s="2338"/>
      <c r="E112" s="2138"/>
      <c r="F112" s="2276"/>
      <c r="G112" s="2313"/>
      <c r="H112" s="1427"/>
      <c r="I112" s="588" t="s">
        <v>1145</v>
      </c>
      <c r="J112" s="508"/>
      <c r="K112" s="1427"/>
      <c r="L112" s="151"/>
      <c r="M112" s="278"/>
      <c r="N112" s="271"/>
      <c r="O112" s="1551"/>
      <c r="P112" s="1551"/>
      <c r="AH112" s="1558">
        <v>0</v>
      </c>
    </row>
    <row r="113" spans="1:34" s="1562" customFormat="1" ht="0.75" hidden="1" customHeight="1">
      <c r="A113" s="1707"/>
      <c r="B113" s="1707"/>
      <c r="C113" s="306" t="s">
        <v>1153</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224</v>
      </c>
      <c r="B114" s="1707"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8"/>
      <c r="N114" s="271"/>
      <c r="O114" s="1551"/>
      <c r="P114" s="1551"/>
      <c r="AH114" s="1558">
        <v>0</v>
      </c>
    </row>
    <row r="115" spans="1:34" s="1562" customFormat="1" ht="18.75" hidden="1" customHeight="1">
      <c r="A115" s="1707"/>
      <c r="B115" s="1707"/>
      <c r="C115" s="306" t="s">
        <v>1146</v>
      </c>
      <c r="D115" s="2338"/>
      <c r="E115" s="2138"/>
      <c r="F115" s="2276"/>
      <c r="G115" s="2313"/>
      <c r="H115" s="1427"/>
      <c r="I115" s="588" t="s">
        <v>1145</v>
      </c>
      <c r="J115" s="508"/>
      <c r="K115" s="1427"/>
      <c r="L115" s="151"/>
      <c r="M115" s="278"/>
      <c r="N115" s="271"/>
      <c r="O115" s="1551"/>
      <c r="P115" s="1551"/>
      <c r="AH115" s="1558">
        <v>0</v>
      </c>
    </row>
    <row r="116" spans="1:34" s="1562" customFormat="1" ht="0.75" hidden="1" customHeight="1">
      <c r="A116" s="1707"/>
      <c r="B116" s="1707"/>
      <c r="C116" s="306" t="s">
        <v>1153</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229</v>
      </c>
      <c r="B117" s="1707"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8"/>
      <c r="N117" s="271"/>
      <c r="O117" s="1551"/>
      <c r="P117" s="1551"/>
      <c r="AH117" s="1558">
        <v>0</v>
      </c>
    </row>
    <row r="118" spans="1:34" s="1562" customFormat="1" ht="18.75" hidden="1" customHeight="1">
      <c r="A118" s="1707"/>
      <c r="B118" s="1707"/>
      <c r="C118" s="306" t="s">
        <v>1146</v>
      </c>
      <c r="D118" s="2338"/>
      <c r="E118" s="2138"/>
      <c r="F118" s="2276"/>
      <c r="G118" s="2313"/>
      <c r="H118" s="1427"/>
      <c r="I118" s="588" t="s">
        <v>1145</v>
      </c>
      <c r="J118" s="508"/>
      <c r="K118" s="1427"/>
      <c r="L118" s="151"/>
      <c r="M118" s="278"/>
      <c r="N118" s="271"/>
      <c r="O118" s="1551"/>
      <c r="P118" s="1551"/>
      <c r="AH118" s="1558">
        <v>0</v>
      </c>
    </row>
    <row r="119" spans="1:34" s="1562" customFormat="1" ht="0.75" hidden="1" customHeight="1">
      <c r="A119" s="1707"/>
      <c r="B119" s="1707"/>
      <c r="C119" s="306" t="s">
        <v>1153</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234</v>
      </c>
      <c r="B120" s="1707"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8"/>
      <c r="N120" s="271"/>
      <c r="O120" s="1551"/>
      <c r="P120" s="1551"/>
      <c r="AH120" s="1558">
        <v>0</v>
      </c>
    </row>
    <row r="121" spans="1:34" s="1562" customFormat="1" ht="18.75" hidden="1" customHeight="1">
      <c r="A121" s="1707"/>
      <c r="B121" s="1707"/>
      <c r="C121" s="306" t="s">
        <v>1146</v>
      </c>
      <c r="D121" s="2338"/>
      <c r="E121" s="2138"/>
      <c r="F121" s="2276"/>
      <c r="G121" s="2313"/>
      <c r="H121" s="1427"/>
      <c r="I121" s="588" t="s">
        <v>1145</v>
      </c>
      <c r="J121" s="508"/>
      <c r="K121" s="1427"/>
      <c r="L121" s="151"/>
      <c r="M121" s="278"/>
      <c r="N121" s="271"/>
      <c r="O121" s="1551"/>
      <c r="P121" s="1551"/>
      <c r="AH121" s="1558">
        <v>0</v>
      </c>
    </row>
    <row r="122" spans="1:34" s="1562" customFormat="1" ht="0.75" hidden="1" customHeight="1">
      <c r="A122" s="1707"/>
      <c r="B122" s="1707"/>
      <c r="C122" s="306" t="s">
        <v>1153</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239</v>
      </c>
      <c r="B123" s="1707"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8"/>
      <c r="N123" s="271"/>
      <c r="O123" s="1551"/>
      <c r="P123" s="1551"/>
      <c r="AH123" s="1558">
        <v>0</v>
      </c>
    </row>
    <row r="124" spans="1:34" s="1562" customFormat="1" ht="18.75" hidden="1" customHeight="1">
      <c r="A124" s="1707"/>
      <c r="B124" s="1707"/>
      <c r="C124" s="306" t="s">
        <v>1146</v>
      </c>
      <c r="D124" s="2338"/>
      <c r="E124" s="2138"/>
      <c r="F124" s="2276"/>
      <c r="G124" s="2313"/>
      <c r="H124" s="1427"/>
      <c r="I124" s="588" t="s">
        <v>1145</v>
      </c>
      <c r="J124" s="508"/>
      <c r="K124" s="1427"/>
      <c r="L124" s="151"/>
      <c r="M124" s="278"/>
      <c r="N124" s="271"/>
      <c r="O124" s="1551"/>
      <c r="P124" s="1551"/>
      <c r="AH124" s="1558">
        <v>0</v>
      </c>
    </row>
    <row r="125" spans="1:34" s="1562" customFormat="1" ht="0.75" hidden="1" customHeight="1">
      <c r="A125" s="1707"/>
      <c r="B125" s="1707"/>
      <c r="C125" s="306" t="s">
        <v>1153</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244</v>
      </c>
      <c r="B126" s="1707"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8"/>
      <c r="N126" s="271"/>
      <c r="O126" s="1551"/>
      <c r="P126" s="1551"/>
      <c r="AH126" s="1558">
        <v>0</v>
      </c>
    </row>
    <row r="127" spans="1:34" s="1562" customFormat="1" ht="18.75" hidden="1" customHeight="1">
      <c r="A127" s="1707"/>
      <c r="B127" s="1707"/>
      <c r="C127" s="306" t="s">
        <v>1146</v>
      </c>
      <c r="D127" s="2338"/>
      <c r="E127" s="2138"/>
      <c r="F127" s="2276"/>
      <c r="G127" s="2313"/>
      <c r="H127" s="1427"/>
      <c r="I127" s="588" t="s">
        <v>1145</v>
      </c>
      <c r="J127" s="508"/>
      <c r="K127" s="1427"/>
      <c r="L127" s="151"/>
      <c r="M127" s="278"/>
      <c r="N127" s="271"/>
      <c r="O127" s="1551"/>
      <c r="P127" s="1551"/>
      <c r="AH127" s="1558">
        <v>0</v>
      </c>
    </row>
    <row r="128" spans="1:34" s="1562" customFormat="1" ht="0.75" hidden="1" customHeight="1">
      <c r="A128" s="1707"/>
      <c r="B128" s="1707"/>
      <c r="C128" s="306" t="s">
        <v>1153</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249</v>
      </c>
      <c r="B129" s="1707"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8"/>
      <c r="N129" s="271"/>
      <c r="O129" s="1551"/>
      <c r="P129" s="1551"/>
      <c r="AH129" s="1558">
        <v>0</v>
      </c>
    </row>
    <row r="130" spans="1:34" s="1562" customFormat="1" ht="18.75" hidden="1" customHeight="1">
      <c r="A130" s="1707"/>
      <c r="B130" s="1707"/>
      <c r="C130" s="306" t="s">
        <v>1146</v>
      </c>
      <c r="D130" s="2338"/>
      <c r="E130" s="2138"/>
      <c r="F130" s="2276"/>
      <c r="G130" s="2313"/>
      <c r="H130" s="1427"/>
      <c r="I130" s="588" t="s">
        <v>1145</v>
      </c>
      <c r="J130" s="508"/>
      <c r="K130" s="1427"/>
      <c r="L130" s="151"/>
      <c r="M130" s="278"/>
      <c r="N130" s="271"/>
      <c r="O130" s="1551"/>
      <c r="P130" s="1551"/>
      <c r="AH130" s="1558">
        <v>0</v>
      </c>
    </row>
    <row r="131" spans="1:34" s="1562" customFormat="1" ht="0.75" hidden="1" customHeight="1">
      <c r="A131" s="1707"/>
      <c r="B131" s="1707"/>
      <c r="C131" s="306" t="s">
        <v>1153</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254</v>
      </c>
      <c r="B132" s="1707"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8"/>
      <c r="N132" s="271"/>
      <c r="O132" s="1551"/>
      <c r="P132" s="1551"/>
      <c r="AH132" s="1558">
        <v>0</v>
      </c>
    </row>
    <row r="133" spans="1:34" s="1562" customFormat="1" ht="18.75" hidden="1" customHeight="1">
      <c r="A133" s="1707"/>
      <c r="B133" s="1707"/>
      <c r="C133" s="306" t="s">
        <v>1146</v>
      </c>
      <c r="D133" s="2338"/>
      <c r="E133" s="2138"/>
      <c r="F133" s="2276"/>
      <c r="G133" s="2313"/>
      <c r="H133" s="1427"/>
      <c r="I133" s="588" t="s">
        <v>1145</v>
      </c>
      <c r="J133" s="508"/>
      <c r="K133" s="1427"/>
      <c r="L133" s="151"/>
      <c r="M133" s="278"/>
      <c r="N133" s="271"/>
      <c r="O133" s="1551"/>
      <c r="P133" s="1551"/>
      <c r="AH133" s="1558">
        <v>0</v>
      </c>
    </row>
    <row r="134" spans="1:34" s="1562" customFormat="1" ht="0.75" hidden="1" customHeight="1">
      <c r="A134" s="1707"/>
      <c r="B134" s="1707"/>
      <c r="C134" s="306" t="s">
        <v>1153</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259</v>
      </c>
      <c r="B135" s="1707"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8"/>
      <c r="N135" s="271"/>
      <c r="O135" s="1551"/>
      <c r="P135" s="1551"/>
      <c r="AH135" s="1558">
        <v>0</v>
      </c>
    </row>
    <row r="136" spans="1:34" s="1562" customFormat="1" ht="18.75" hidden="1" customHeight="1">
      <c r="A136" s="1707"/>
      <c r="B136" s="1707"/>
      <c r="C136" s="306" t="s">
        <v>1146</v>
      </c>
      <c r="D136" s="2338"/>
      <c r="E136" s="2138"/>
      <c r="F136" s="2276"/>
      <c r="G136" s="2313"/>
      <c r="H136" s="1427"/>
      <c r="I136" s="588" t="s">
        <v>1145</v>
      </c>
      <c r="J136" s="508"/>
      <c r="K136" s="1427"/>
      <c r="L136" s="151"/>
      <c r="M136" s="278"/>
      <c r="N136" s="271"/>
      <c r="O136" s="1551"/>
      <c r="P136" s="1551"/>
      <c r="AH136" s="1558">
        <v>0</v>
      </c>
    </row>
    <row r="137" spans="1:34" s="1562" customFormat="1" ht="0.75" hidden="1" customHeight="1">
      <c r="A137" s="1707"/>
      <c r="B137" s="1707"/>
      <c r="C137" s="306" t="s">
        <v>1153</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264</v>
      </c>
      <c r="B138" s="1707"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8"/>
      <c r="N138" s="271"/>
      <c r="O138" s="1551"/>
      <c r="P138" s="1551"/>
      <c r="AH138" s="1558">
        <v>0</v>
      </c>
    </row>
    <row r="139" spans="1:34" s="1562" customFormat="1" ht="18.75" hidden="1" customHeight="1">
      <c r="A139" s="1707"/>
      <c r="B139" s="1707"/>
      <c r="C139" s="306" t="s">
        <v>1146</v>
      </c>
      <c r="D139" s="2338"/>
      <c r="E139" s="2138"/>
      <c r="F139" s="2276"/>
      <c r="G139" s="2313"/>
      <c r="H139" s="1427"/>
      <c r="I139" s="588" t="s">
        <v>1145</v>
      </c>
      <c r="J139" s="508"/>
      <c r="K139" s="1427"/>
      <c r="L139" s="151"/>
      <c r="M139" s="278"/>
      <c r="N139" s="271"/>
      <c r="O139" s="1551"/>
      <c r="P139" s="1551"/>
      <c r="AH139" s="1558">
        <v>0</v>
      </c>
    </row>
    <row r="140" spans="1:34" s="1562" customFormat="1" ht="0.75" hidden="1" customHeight="1">
      <c r="A140" s="1707"/>
      <c r="B140" s="1707"/>
      <c r="C140" s="306" t="s">
        <v>1153</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269</v>
      </c>
      <c r="B141" s="1707"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8"/>
      <c r="N141" s="271"/>
      <c r="O141" s="1551"/>
      <c r="P141" s="1551"/>
      <c r="AH141" s="1558">
        <v>0</v>
      </c>
    </row>
    <row r="142" spans="1:34" s="1562" customFormat="1" ht="18.75" hidden="1" customHeight="1">
      <c r="A142" s="1707"/>
      <c r="B142" s="1707"/>
      <c r="C142" s="306" t="s">
        <v>1146</v>
      </c>
      <c r="D142" s="2338"/>
      <c r="E142" s="2138"/>
      <c r="F142" s="2276"/>
      <c r="G142" s="2313"/>
      <c r="H142" s="1427"/>
      <c r="I142" s="588" t="s">
        <v>1145</v>
      </c>
      <c r="J142" s="508"/>
      <c r="K142" s="1427"/>
      <c r="L142" s="151"/>
      <c r="M142" s="278"/>
      <c r="N142" s="271"/>
      <c r="O142" s="1551"/>
      <c r="P142" s="1551"/>
      <c r="AH142" s="1558">
        <v>0</v>
      </c>
    </row>
    <row r="143" spans="1:34" s="1562" customFormat="1" ht="0.75" hidden="1" customHeight="1">
      <c r="A143" s="1707"/>
      <c r="B143" s="1707"/>
      <c r="C143" s="306" t="s">
        <v>1153</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274</v>
      </c>
      <c r="B144" s="1707"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8"/>
      <c r="N144" s="271"/>
      <c r="O144" s="1551"/>
      <c r="P144" s="1551"/>
      <c r="AH144" s="1558">
        <v>0</v>
      </c>
    </row>
    <row r="145" spans="1:34" s="1562" customFormat="1" ht="18.75" hidden="1" customHeight="1">
      <c r="A145" s="1707"/>
      <c r="B145" s="1707"/>
      <c r="C145" s="306" t="s">
        <v>1146</v>
      </c>
      <c r="D145" s="2338"/>
      <c r="E145" s="2138"/>
      <c r="F145" s="2276"/>
      <c r="G145" s="2313"/>
      <c r="H145" s="1427"/>
      <c r="I145" s="588" t="s">
        <v>1145</v>
      </c>
      <c r="J145" s="508"/>
      <c r="K145" s="1427"/>
      <c r="L145" s="151"/>
      <c r="M145" s="278"/>
      <c r="N145" s="271"/>
      <c r="O145" s="1551"/>
      <c r="P145" s="1551"/>
      <c r="AH145" s="1558">
        <v>0</v>
      </c>
    </row>
    <row r="146" spans="1:34" s="1562" customFormat="1" ht="1.1499999999999999" customHeight="1">
      <c r="A146" s="1707"/>
      <c r="B146" s="1707"/>
      <c r="C146" s="306" t="s">
        <v>1153</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7"/>
      <c r="H147" s="2337"/>
      <c r="I147" s="2337"/>
      <c r="J147" s="2337"/>
      <c r="K147" s="2337"/>
      <c r="L147" s="2337"/>
      <c r="M147" s="234"/>
      <c r="N147" s="271"/>
      <c r="AH147" s="311">
        <v>19</v>
      </c>
    </row>
    <row r="148" spans="1:34" s="1562" customFormat="1" ht="60.75" hidden="1" customHeight="1">
      <c r="A148" s="1707" t="s">
        <v>156</v>
      </c>
      <c r="B148" s="1707"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38"/>
      <c r="E149" s="2138"/>
      <c r="F149" s="2276"/>
      <c r="G149" s="2313"/>
      <c r="H149" s="1427"/>
      <c r="I149" s="588" t="s">
        <v>1145</v>
      </c>
      <c r="J149" s="508"/>
      <c r="K149" s="1427"/>
      <c r="L149" s="151"/>
      <c r="M149" s="2099"/>
      <c r="N149" s="271"/>
      <c r="O149" s="1551"/>
      <c r="P149" s="1551"/>
      <c r="AH149" s="1558">
        <v>0</v>
      </c>
    </row>
    <row r="150" spans="1:34" s="1562" customFormat="1" ht="0.75" hidden="1" customHeight="1">
      <c r="A150" s="1707"/>
      <c r="B150" s="1707"/>
      <c r="C150" s="306" t="s">
        <v>1153</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161</v>
      </c>
      <c r="B151" s="1707" t="s">
        <v>162</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1"/>
      <c r="O151" s="1551"/>
      <c r="P151" s="1551"/>
      <c r="AH151" s="1558">
        <v>0</v>
      </c>
    </row>
    <row r="152" spans="1:34" s="1562" customFormat="1" ht="18.75" hidden="1" customHeight="1">
      <c r="A152" s="1707"/>
      <c r="B152" s="1707"/>
      <c r="C152" s="306" t="s">
        <v>1146</v>
      </c>
      <c r="D152" s="2338"/>
      <c r="E152" s="2138"/>
      <c r="F152" s="2276"/>
      <c r="G152" s="2313"/>
      <c r="H152" s="1427"/>
      <c r="I152" s="588" t="s">
        <v>1145</v>
      </c>
      <c r="J152" s="508"/>
      <c r="K152" s="1427"/>
      <c r="L152" s="151"/>
      <c r="M152" s="1787"/>
      <c r="N152" s="271"/>
      <c r="O152" s="1551"/>
      <c r="P152" s="1551"/>
      <c r="AH152" s="1558">
        <v>0</v>
      </c>
    </row>
    <row r="153" spans="1:34" s="1562" customFormat="1" ht="0.75" hidden="1" customHeight="1">
      <c r="A153" s="1707"/>
      <c r="B153" s="1707"/>
      <c r="C153" s="306" t="s">
        <v>1153</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168</v>
      </c>
      <c r="B154" s="1707"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8"/>
      <c r="N154" s="271"/>
      <c r="O154" s="1551"/>
      <c r="P154" s="1551"/>
      <c r="AH154" s="1558">
        <v>0</v>
      </c>
    </row>
    <row r="155" spans="1:34" s="1562" customFormat="1" ht="18.75" hidden="1" customHeight="1">
      <c r="A155" s="1707"/>
      <c r="B155" s="1707"/>
      <c r="C155" s="306" t="s">
        <v>1146</v>
      </c>
      <c r="D155" s="2338"/>
      <c r="E155" s="2138"/>
      <c r="F155" s="2276"/>
      <c r="G155" s="2313"/>
      <c r="H155" s="1427"/>
      <c r="I155" s="588" t="s">
        <v>1145</v>
      </c>
      <c r="J155" s="508"/>
      <c r="K155" s="1427"/>
      <c r="L155" s="151"/>
      <c r="M155" s="278"/>
      <c r="N155" s="271"/>
      <c r="O155" s="1551"/>
      <c r="P155" s="1551"/>
      <c r="AH155" s="1558">
        <v>0</v>
      </c>
    </row>
    <row r="156" spans="1:34" s="1562" customFormat="1" ht="0.75" hidden="1" customHeight="1">
      <c r="A156" s="1707"/>
      <c r="B156" s="1707"/>
      <c r="C156" s="306" t="s">
        <v>1153</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174</v>
      </c>
      <c r="B157" s="1707"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8"/>
      <c r="N157" s="271"/>
      <c r="O157" s="1551"/>
      <c r="P157" s="1551"/>
      <c r="AH157" s="1558">
        <v>0</v>
      </c>
    </row>
    <row r="158" spans="1:34" s="1562" customFormat="1" ht="18.75" hidden="1" customHeight="1">
      <c r="A158" s="1707"/>
      <c r="B158" s="1707"/>
      <c r="C158" s="306" t="s">
        <v>1146</v>
      </c>
      <c r="D158" s="2338"/>
      <c r="E158" s="2138"/>
      <c r="F158" s="2276"/>
      <c r="G158" s="2313"/>
      <c r="H158" s="1427"/>
      <c r="I158" s="588" t="s">
        <v>1145</v>
      </c>
      <c r="J158" s="508"/>
      <c r="K158" s="1427"/>
      <c r="L158" s="151"/>
      <c r="M158" s="278"/>
      <c r="N158" s="271"/>
      <c r="O158" s="1551"/>
      <c r="P158" s="1551"/>
      <c r="AH158" s="1558">
        <v>0</v>
      </c>
    </row>
    <row r="159" spans="1:34" s="1562" customFormat="1" ht="0.75" hidden="1" customHeight="1">
      <c r="A159" s="1707"/>
      <c r="B159" s="1707"/>
      <c r="C159" s="306" t="s">
        <v>1153</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180</v>
      </c>
      <c r="B160" s="1707"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8"/>
      <c r="N160" s="271"/>
      <c r="O160" s="1551"/>
      <c r="P160" s="1551"/>
      <c r="AH160" s="1558">
        <v>0</v>
      </c>
    </row>
    <row r="161" spans="1:34" s="1562" customFormat="1" ht="18.75" hidden="1" customHeight="1">
      <c r="A161" s="1707"/>
      <c r="B161" s="1707"/>
      <c r="C161" s="306" t="s">
        <v>1146</v>
      </c>
      <c r="D161" s="2338"/>
      <c r="E161" s="2138"/>
      <c r="F161" s="2276"/>
      <c r="G161" s="2313"/>
      <c r="H161" s="1427"/>
      <c r="I161" s="588" t="s">
        <v>1145</v>
      </c>
      <c r="J161" s="508"/>
      <c r="K161" s="1427"/>
      <c r="L161" s="151"/>
      <c r="M161" s="278"/>
      <c r="N161" s="271"/>
      <c r="O161" s="1551"/>
      <c r="P161" s="1551"/>
      <c r="AH161" s="1558">
        <v>0</v>
      </c>
    </row>
    <row r="162" spans="1:34" s="1562" customFormat="1" ht="0.75" hidden="1" customHeight="1">
      <c r="A162" s="1707"/>
      <c r="B162" s="1707"/>
      <c r="C162" s="306" t="s">
        <v>1153</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186</v>
      </c>
      <c r="B163" s="1707"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8"/>
      <c r="N163" s="271"/>
      <c r="O163" s="1551"/>
      <c r="P163" s="1551"/>
      <c r="AH163" s="1558">
        <v>0</v>
      </c>
    </row>
    <row r="164" spans="1:34" s="1562" customFormat="1" ht="18.75" hidden="1" customHeight="1">
      <c r="A164" s="1707"/>
      <c r="B164" s="1707"/>
      <c r="C164" s="306" t="s">
        <v>1146</v>
      </c>
      <c r="D164" s="2338"/>
      <c r="E164" s="2138"/>
      <c r="F164" s="2276"/>
      <c r="G164" s="2313"/>
      <c r="H164" s="1427"/>
      <c r="I164" s="588" t="s">
        <v>1145</v>
      </c>
      <c r="J164" s="508"/>
      <c r="K164" s="1427"/>
      <c r="L164" s="151"/>
      <c r="M164" s="278"/>
      <c r="N164" s="271"/>
      <c r="O164" s="1551"/>
      <c r="P164" s="1551"/>
      <c r="AH164" s="1558">
        <v>0</v>
      </c>
    </row>
    <row r="165" spans="1:34" s="1562" customFormat="1" ht="0.75" hidden="1" customHeight="1">
      <c r="A165" s="1707"/>
      <c r="B165" s="1707"/>
      <c r="C165" s="306" t="s">
        <v>1153</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192</v>
      </c>
      <c r="B166" s="1707"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8"/>
      <c r="N166" s="271"/>
      <c r="O166" s="1551"/>
      <c r="P166" s="1551"/>
      <c r="AH166" s="1558">
        <v>0</v>
      </c>
    </row>
    <row r="167" spans="1:34" s="1562" customFormat="1" ht="18.75" hidden="1" customHeight="1">
      <c r="A167" s="1707"/>
      <c r="B167" s="1707"/>
      <c r="C167" s="306" t="s">
        <v>1146</v>
      </c>
      <c r="D167" s="2338"/>
      <c r="E167" s="2138"/>
      <c r="F167" s="2276"/>
      <c r="G167" s="2313"/>
      <c r="H167" s="1427"/>
      <c r="I167" s="588" t="s">
        <v>1145</v>
      </c>
      <c r="J167" s="508"/>
      <c r="K167" s="1427"/>
      <c r="L167" s="151"/>
      <c r="M167" s="278"/>
      <c r="N167" s="271"/>
      <c r="O167" s="1551"/>
      <c r="P167" s="1551"/>
      <c r="AH167" s="1558">
        <v>0</v>
      </c>
    </row>
    <row r="168" spans="1:34" s="1562" customFormat="1" ht="0.75" hidden="1" customHeight="1">
      <c r="A168" s="1707"/>
      <c r="B168" s="1707"/>
      <c r="C168" s="306" t="s">
        <v>1153</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198</v>
      </c>
      <c r="B169" s="1707"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8"/>
      <c r="N169" s="271"/>
      <c r="O169" s="1551"/>
      <c r="P169" s="1551"/>
      <c r="AH169" s="1558">
        <v>0</v>
      </c>
    </row>
    <row r="170" spans="1:34" s="1562" customFormat="1" ht="18.75" hidden="1" customHeight="1">
      <c r="A170" s="1707"/>
      <c r="B170" s="1707"/>
      <c r="C170" s="306" t="s">
        <v>1146</v>
      </c>
      <c r="D170" s="2338"/>
      <c r="E170" s="2138"/>
      <c r="F170" s="2276"/>
      <c r="G170" s="2313"/>
      <c r="H170" s="1427"/>
      <c r="I170" s="588" t="s">
        <v>1145</v>
      </c>
      <c r="J170" s="508"/>
      <c r="K170" s="1427"/>
      <c r="L170" s="151"/>
      <c r="M170" s="278"/>
      <c r="N170" s="271"/>
      <c r="O170" s="1551"/>
      <c r="P170" s="1551"/>
      <c r="AH170" s="1558">
        <v>0</v>
      </c>
    </row>
    <row r="171" spans="1:34" s="1562" customFormat="1" ht="0.75" hidden="1" customHeight="1">
      <c r="A171" s="1707"/>
      <c r="B171" s="1707"/>
      <c r="C171" s="306" t="s">
        <v>1153</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204</v>
      </c>
      <c r="B172" s="1707"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8"/>
      <c r="N172" s="271"/>
      <c r="O172" s="1551"/>
      <c r="P172" s="1551"/>
      <c r="AH172" s="1558">
        <v>0</v>
      </c>
    </row>
    <row r="173" spans="1:34" s="1562" customFormat="1" ht="18.75" hidden="1" customHeight="1">
      <c r="A173" s="1707"/>
      <c r="B173" s="1707"/>
      <c r="C173" s="306" t="s">
        <v>1146</v>
      </c>
      <c r="D173" s="2338"/>
      <c r="E173" s="2138"/>
      <c r="F173" s="2276"/>
      <c r="G173" s="2313"/>
      <c r="H173" s="1427"/>
      <c r="I173" s="588" t="s">
        <v>1145</v>
      </c>
      <c r="J173" s="508"/>
      <c r="K173" s="1427"/>
      <c r="L173" s="151"/>
      <c r="M173" s="278"/>
      <c r="N173" s="271"/>
      <c r="O173" s="1551"/>
      <c r="P173" s="1551"/>
      <c r="AH173" s="1558">
        <v>0</v>
      </c>
    </row>
    <row r="174" spans="1:34" s="1562" customFormat="1" ht="0.75" hidden="1" customHeight="1">
      <c r="A174" s="1707"/>
      <c r="B174" s="1707"/>
      <c r="C174" s="306" t="s">
        <v>1153</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224</v>
      </c>
      <c r="B175" s="1707"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8"/>
      <c r="N175" s="271"/>
      <c r="O175" s="1551"/>
      <c r="P175" s="1551"/>
      <c r="AH175" s="1558">
        <v>0</v>
      </c>
    </row>
    <row r="176" spans="1:34" s="1562" customFormat="1" ht="18.75" hidden="1" customHeight="1">
      <c r="A176" s="1707"/>
      <c r="B176" s="1707"/>
      <c r="C176" s="306" t="s">
        <v>1146</v>
      </c>
      <c r="D176" s="2338"/>
      <c r="E176" s="2138"/>
      <c r="F176" s="2276"/>
      <c r="G176" s="2313"/>
      <c r="H176" s="1427"/>
      <c r="I176" s="588" t="s">
        <v>1145</v>
      </c>
      <c r="J176" s="508"/>
      <c r="K176" s="1427"/>
      <c r="L176" s="151"/>
      <c r="M176" s="278"/>
      <c r="N176" s="271"/>
      <c r="O176" s="1551"/>
      <c r="P176" s="1551"/>
      <c r="AH176" s="1558">
        <v>0</v>
      </c>
    </row>
    <row r="177" spans="1:34" s="1562" customFormat="1" ht="0.75" hidden="1" customHeight="1">
      <c r="A177" s="1707"/>
      <c r="B177" s="1707"/>
      <c r="C177" s="306" t="s">
        <v>1153</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229</v>
      </c>
      <c r="B178" s="1707"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8"/>
      <c r="N178" s="271"/>
      <c r="O178" s="1551"/>
      <c r="P178" s="1551"/>
      <c r="AH178" s="1558">
        <v>0</v>
      </c>
    </row>
    <row r="179" spans="1:34" s="1562" customFormat="1" ht="18.75" hidden="1" customHeight="1">
      <c r="A179" s="1707"/>
      <c r="B179" s="1707"/>
      <c r="C179" s="306" t="s">
        <v>1146</v>
      </c>
      <c r="D179" s="2338"/>
      <c r="E179" s="2138"/>
      <c r="F179" s="2276"/>
      <c r="G179" s="2313"/>
      <c r="H179" s="1427"/>
      <c r="I179" s="588" t="s">
        <v>1145</v>
      </c>
      <c r="J179" s="508"/>
      <c r="K179" s="1427"/>
      <c r="L179" s="151"/>
      <c r="M179" s="278"/>
      <c r="N179" s="271"/>
      <c r="O179" s="1551"/>
      <c r="P179" s="1551"/>
      <c r="AH179" s="1558">
        <v>0</v>
      </c>
    </row>
    <row r="180" spans="1:34" s="1562" customFormat="1" ht="0.75" hidden="1" customHeight="1">
      <c r="A180" s="1707"/>
      <c r="B180" s="1707"/>
      <c r="C180" s="306" t="s">
        <v>1153</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234</v>
      </c>
      <c r="B181" s="1707"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8"/>
      <c r="N181" s="271"/>
      <c r="O181" s="1551"/>
      <c r="P181" s="1551"/>
      <c r="AH181" s="1558">
        <v>0</v>
      </c>
    </row>
    <row r="182" spans="1:34" s="1562" customFormat="1" ht="18.75" hidden="1" customHeight="1">
      <c r="A182" s="1707"/>
      <c r="B182" s="1707"/>
      <c r="C182" s="306" t="s">
        <v>1146</v>
      </c>
      <c r="D182" s="2338"/>
      <c r="E182" s="2138"/>
      <c r="F182" s="2276"/>
      <c r="G182" s="2313"/>
      <c r="H182" s="1427"/>
      <c r="I182" s="588" t="s">
        <v>1145</v>
      </c>
      <c r="J182" s="508"/>
      <c r="K182" s="1427"/>
      <c r="L182" s="151"/>
      <c r="M182" s="278"/>
      <c r="N182" s="271"/>
      <c r="O182" s="1551"/>
      <c r="P182" s="1551"/>
      <c r="AH182" s="1558">
        <v>0</v>
      </c>
    </row>
    <row r="183" spans="1:34" s="1562" customFormat="1" ht="0.75" hidden="1" customHeight="1">
      <c r="A183" s="1707"/>
      <c r="B183" s="1707"/>
      <c r="C183" s="306" t="s">
        <v>1153</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239</v>
      </c>
      <c r="B184" s="1707"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8"/>
      <c r="N184" s="271"/>
      <c r="O184" s="1551"/>
      <c r="P184" s="1551"/>
      <c r="AH184" s="1558">
        <v>0</v>
      </c>
    </row>
    <row r="185" spans="1:34" s="1562" customFormat="1" ht="18.75" hidden="1" customHeight="1">
      <c r="A185" s="1707"/>
      <c r="B185" s="1707"/>
      <c r="C185" s="306" t="s">
        <v>1146</v>
      </c>
      <c r="D185" s="2338"/>
      <c r="E185" s="2138"/>
      <c r="F185" s="2276"/>
      <c r="G185" s="2313"/>
      <c r="H185" s="1427"/>
      <c r="I185" s="588" t="s">
        <v>1145</v>
      </c>
      <c r="J185" s="508"/>
      <c r="K185" s="1427"/>
      <c r="L185" s="151"/>
      <c r="M185" s="278"/>
      <c r="N185" s="271"/>
      <c r="O185" s="1551"/>
      <c r="P185" s="1551"/>
      <c r="AH185" s="1558">
        <v>0</v>
      </c>
    </row>
    <row r="186" spans="1:34" s="1562" customFormat="1" ht="0.75" hidden="1" customHeight="1">
      <c r="A186" s="1707"/>
      <c r="B186" s="1707"/>
      <c r="C186" s="306" t="s">
        <v>1153</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244</v>
      </c>
      <c r="B187" s="1707"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8"/>
      <c r="N187" s="271"/>
      <c r="O187" s="1551"/>
      <c r="P187" s="1551"/>
      <c r="AH187" s="1558">
        <v>0</v>
      </c>
    </row>
    <row r="188" spans="1:34" s="1562" customFormat="1" ht="18.75" hidden="1" customHeight="1">
      <c r="A188" s="1707"/>
      <c r="B188" s="1707"/>
      <c r="C188" s="306" t="s">
        <v>1146</v>
      </c>
      <c r="D188" s="2338"/>
      <c r="E188" s="2138"/>
      <c r="F188" s="2276"/>
      <c r="G188" s="2313"/>
      <c r="H188" s="1427"/>
      <c r="I188" s="588" t="s">
        <v>1145</v>
      </c>
      <c r="J188" s="508"/>
      <c r="K188" s="1427"/>
      <c r="L188" s="151"/>
      <c r="M188" s="278"/>
      <c r="N188" s="271"/>
      <c r="O188" s="1551"/>
      <c r="P188" s="1551"/>
      <c r="AH188" s="1558">
        <v>0</v>
      </c>
    </row>
    <row r="189" spans="1:34" s="1562" customFormat="1" ht="0.75" hidden="1" customHeight="1">
      <c r="A189" s="1707"/>
      <c r="B189" s="1707"/>
      <c r="C189" s="306" t="s">
        <v>1153</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249</v>
      </c>
      <c r="B190" s="1707"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8"/>
      <c r="N190" s="271"/>
      <c r="O190" s="1551"/>
      <c r="P190" s="1551"/>
      <c r="AH190" s="1558">
        <v>0</v>
      </c>
    </row>
    <row r="191" spans="1:34" s="1562" customFormat="1" ht="18.75" hidden="1" customHeight="1">
      <c r="A191" s="1707"/>
      <c r="B191" s="1707"/>
      <c r="C191" s="306" t="s">
        <v>1146</v>
      </c>
      <c r="D191" s="2338"/>
      <c r="E191" s="2138"/>
      <c r="F191" s="2276"/>
      <c r="G191" s="2313"/>
      <c r="H191" s="1427"/>
      <c r="I191" s="588" t="s">
        <v>1145</v>
      </c>
      <c r="J191" s="508"/>
      <c r="K191" s="1427"/>
      <c r="L191" s="151"/>
      <c r="M191" s="278"/>
      <c r="N191" s="271"/>
      <c r="O191" s="1551"/>
      <c r="P191" s="1551"/>
      <c r="AH191" s="1558">
        <v>0</v>
      </c>
    </row>
    <row r="192" spans="1:34" s="1562" customFormat="1" ht="0.75" hidden="1" customHeight="1">
      <c r="A192" s="1707"/>
      <c r="B192" s="1707"/>
      <c r="C192" s="306" t="s">
        <v>1153</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254</v>
      </c>
      <c r="B193" s="1707"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8"/>
      <c r="N193" s="271"/>
      <c r="O193" s="1551"/>
      <c r="P193" s="1551"/>
      <c r="AH193" s="1558">
        <v>0</v>
      </c>
    </row>
    <row r="194" spans="1:34" s="1562" customFormat="1" ht="18.75" hidden="1" customHeight="1">
      <c r="A194" s="1707"/>
      <c r="B194" s="1707"/>
      <c r="C194" s="306" t="s">
        <v>1146</v>
      </c>
      <c r="D194" s="2338"/>
      <c r="E194" s="2138"/>
      <c r="F194" s="2276"/>
      <c r="G194" s="2313"/>
      <c r="H194" s="1427"/>
      <c r="I194" s="588" t="s">
        <v>1145</v>
      </c>
      <c r="J194" s="508"/>
      <c r="K194" s="1427"/>
      <c r="L194" s="151"/>
      <c r="M194" s="278"/>
      <c r="N194" s="271"/>
      <c r="O194" s="1551"/>
      <c r="P194" s="1551"/>
      <c r="AH194" s="1558">
        <v>0</v>
      </c>
    </row>
    <row r="195" spans="1:34" s="1562" customFormat="1" ht="0.75" hidden="1" customHeight="1">
      <c r="A195" s="1707"/>
      <c r="B195" s="1707"/>
      <c r="C195" s="306" t="s">
        <v>1153</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259</v>
      </c>
      <c r="B196" s="1707"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8"/>
      <c r="N196" s="271"/>
      <c r="O196" s="1551"/>
      <c r="P196" s="1551"/>
      <c r="AH196" s="1558">
        <v>0</v>
      </c>
    </row>
    <row r="197" spans="1:34" s="1562" customFormat="1" ht="18.75" hidden="1" customHeight="1">
      <c r="A197" s="1707"/>
      <c r="B197" s="1707"/>
      <c r="C197" s="306" t="s">
        <v>1146</v>
      </c>
      <c r="D197" s="2338"/>
      <c r="E197" s="2138"/>
      <c r="F197" s="2276"/>
      <c r="G197" s="2313"/>
      <c r="H197" s="1427"/>
      <c r="I197" s="588" t="s">
        <v>1145</v>
      </c>
      <c r="J197" s="508"/>
      <c r="K197" s="1427"/>
      <c r="L197" s="151"/>
      <c r="M197" s="278"/>
      <c r="N197" s="271"/>
      <c r="O197" s="1551"/>
      <c r="P197" s="1551"/>
      <c r="AH197" s="1558">
        <v>0</v>
      </c>
    </row>
    <row r="198" spans="1:34" s="1562" customFormat="1" ht="0.75" hidden="1" customHeight="1">
      <c r="A198" s="1707"/>
      <c r="B198" s="1707"/>
      <c r="C198" s="306" t="s">
        <v>1153</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264</v>
      </c>
      <c r="B199" s="1707"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8"/>
      <c r="N199" s="271"/>
      <c r="O199" s="1551"/>
      <c r="P199" s="1551"/>
      <c r="AH199" s="1558">
        <v>0</v>
      </c>
    </row>
    <row r="200" spans="1:34" s="1562" customFormat="1" ht="18.75" hidden="1" customHeight="1">
      <c r="A200" s="1707"/>
      <c r="B200" s="1707"/>
      <c r="C200" s="306" t="s">
        <v>1146</v>
      </c>
      <c r="D200" s="2338"/>
      <c r="E200" s="2138"/>
      <c r="F200" s="2276"/>
      <c r="G200" s="2313"/>
      <c r="H200" s="1427"/>
      <c r="I200" s="588" t="s">
        <v>1145</v>
      </c>
      <c r="J200" s="508"/>
      <c r="K200" s="1427"/>
      <c r="L200" s="151"/>
      <c r="M200" s="278"/>
      <c r="N200" s="271"/>
      <c r="O200" s="1551"/>
      <c r="P200" s="1551"/>
      <c r="AH200" s="1558">
        <v>0</v>
      </c>
    </row>
    <row r="201" spans="1:34" s="1562" customFormat="1" ht="0.75" hidden="1" customHeight="1">
      <c r="A201" s="1707"/>
      <c r="B201" s="1707"/>
      <c r="C201" s="306" t="s">
        <v>1153</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269</v>
      </c>
      <c r="B202" s="1707"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8"/>
      <c r="N202" s="271"/>
      <c r="O202" s="1551"/>
      <c r="P202" s="1551"/>
      <c r="AH202" s="1558">
        <v>0</v>
      </c>
    </row>
    <row r="203" spans="1:34" s="1562" customFormat="1" ht="18.75" hidden="1" customHeight="1">
      <c r="A203" s="1707"/>
      <c r="B203" s="1707"/>
      <c r="C203" s="306" t="s">
        <v>1146</v>
      </c>
      <c r="D203" s="2338"/>
      <c r="E203" s="2138"/>
      <c r="F203" s="2276"/>
      <c r="G203" s="2313"/>
      <c r="H203" s="1427"/>
      <c r="I203" s="588" t="s">
        <v>1145</v>
      </c>
      <c r="J203" s="508"/>
      <c r="K203" s="1427"/>
      <c r="L203" s="151"/>
      <c r="M203" s="278"/>
      <c r="N203" s="271"/>
      <c r="O203" s="1551"/>
      <c r="P203" s="1551"/>
      <c r="AH203" s="1558">
        <v>0</v>
      </c>
    </row>
    <row r="204" spans="1:34" s="1562" customFormat="1" ht="0.75" hidden="1" customHeight="1">
      <c r="A204" s="1707"/>
      <c r="B204" s="1707"/>
      <c r="C204" s="306" t="s">
        <v>1153</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274</v>
      </c>
      <c r="B205" s="1707"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8"/>
      <c r="N205" s="271"/>
      <c r="O205" s="1551"/>
      <c r="P205" s="1551"/>
      <c r="AH205" s="1558">
        <v>0</v>
      </c>
    </row>
    <row r="206" spans="1:34" s="1562" customFormat="1" ht="18.75" hidden="1" customHeight="1">
      <c r="A206" s="1707"/>
      <c r="B206" s="1707"/>
      <c r="C206" s="306" t="s">
        <v>1146</v>
      </c>
      <c r="D206" s="2338"/>
      <c r="E206" s="2138"/>
      <c r="F206" s="2276"/>
      <c r="G206" s="2313"/>
      <c r="H206" s="1427"/>
      <c r="I206" s="588" t="s">
        <v>1145</v>
      </c>
      <c r="J206" s="508"/>
      <c r="K206" s="1427"/>
      <c r="L206" s="151"/>
      <c r="M206" s="278"/>
      <c r="N206" s="271"/>
      <c r="O206" s="1551"/>
      <c r="P206" s="1551"/>
      <c r="AH206" s="1558">
        <v>0</v>
      </c>
    </row>
    <row r="207" spans="1:34" s="1562" customFormat="1" ht="1.1499999999999999" customHeight="1">
      <c r="A207" s="1707"/>
      <c r="B207" s="1707"/>
      <c r="C207" s="306" t="s">
        <v>1153</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156</v>
      </c>
      <c r="B209" s="1707"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38"/>
      <c r="E210" s="2138"/>
      <c r="F210" s="2276"/>
      <c r="G210" s="2313"/>
      <c r="H210" s="1427"/>
      <c r="I210" s="588" t="s">
        <v>1145</v>
      </c>
      <c r="J210" s="508"/>
      <c r="K210" s="1427"/>
      <c r="L210" s="151"/>
      <c r="M210" s="2099"/>
      <c r="N210" s="271"/>
      <c r="O210" s="1551"/>
      <c r="P210" s="1551"/>
      <c r="AH210" s="1558">
        <v>0</v>
      </c>
    </row>
    <row r="211" spans="1:34" s="1562" customFormat="1" ht="0.75" hidden="1" customHeight="1">
      <c r="A211" s="1707"/>
      <c r="B211" s="1707"/>
      <c r="C211" s="306" t="s">
        <v>1153</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161</v>
      </c>
      <c r="B212" s="1707" t="s">
        <v>162</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1"/>
      <c r="O212" s="1551"/>
      <c r="P212" s="1551"/>
      <c r="AH212" s="1558">
        <v>0</v>
      </c>
    </row>
    <row r="213" spans="1:34" s="1562" customFormat="1" ht="18.75" hidden="1" customHeight="1">
      <c r="A213" s="1707"/>
      <c r="B213" s="1707"/>
      <c r="C213" s="306" t="s">
        <v>1146</v>
      </c>
      <c r="D213" s="2338"/>
      <c r="E213" s="2138"/>
      <c r="F213" s="2276"/>
      <c r="G213" s="2313"/>
      <c r="H213" s="1427"/>
      <c r="I213" s="588" t="s">
        <v>1145</v>
      </c>
      <c r="J213" s="508"/>
      <c r="K213" s="1427"/>
      <c r="L213" s="151"/>
      <c r="M213" s="1787"/>
      <c r="N213" s="271"/>
      <c r="O213" s="1551"/>
      <c r="P213" s="1551"/>
      <c r="AH213" s="1558">
        <v>0</v>
      </c>
    </row>
    <row r="214" spans="1:34" s="1562" customFormat="1" ht="0.75" hidden="1" customHeight="1">
      <c r="A214" s="1707"/>
      <c r="B214" s="1707"/>
      <c r="C214" s="306" t="s">
        <v>1153</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168</v>
      </c>
      <c r="B215" s="1707"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8"/>
      <c r="N215" s="271"/>
      <c r="O215" s="1551"/>
      <c r="P215" s="1551"/>
      <c r="AH215" s="1558">
        <v>0</v>
      </c>
    </row>
    <row r="216" spans="1:34" s="1562" customFormat="1" ht="18.75" hidden="1" customHeight="1">
      <c r="A216" s="1707"/>
      <c r="B216" s="1707"/>
      <c r="C216" s="306" t="s">
        <v>1146</v>
      </c>
      <c r="D216" s="2338"/>
      <c r="E216" s="2138"/>
      <c r="F216" s="2276"/>
      <c r="G216" s="2313"/>
      <c r="H216" s="1427"/>
      <c r="I216" s="588" t="s">
        <v>1145</v>
      </c>
      <c r="J216" s="508"/>
      <c r="K216" s="1427"/>
      <c r="L216" s="151"/>
      <c r="M216" s="278"/>
      <c r="N216" s="271"/>
      <c r="O216" s="1551"/>
      <c r="P216" s="1551"/>
      <c r="AH216" s="1558">
        <v>0</v>
      </c>
    </row>
    <row r="217" spans="1:34" s="1562" customFormat="1" ht="0.75" hidden="1" customHeight="1">
      <c r="A217" s="1707"/>
      <c r="B217" s="1707"/>
      <c r="C217" s="306" t="s">
        <v>1153</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174</v>
      </c>
      <c r="B218" s="1707"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8"/>
      <c r="N218" s="271"/>
      <c r="O218" s="1551"/>
      <c r="P218" s="1551"/>
      <c r="AH218" s="1558">
        <v>0</v>
      </c>
    </row>
    <row r="219" spans="1:34" s="1562" customFormat="1" ht="18.75" hidden="1" customHeight="1">
      <c r="A219" s="1707"/>
      <c r="B219" s="1707"/>
      <c r="C219" s="306" t="s">
        <v>1146</v>
      </c>
      <c r="D219" s="2338"/>
      <c r="E219" s="2138"/>
      <c r="F219" s="2276"/>
      <c r="G219" s="2313"/>
      <c r="H219" s="1427"/>
      <c r="I219" s="588" t="s">
        <v>1145</v>
      </c>
      <c r="J219" s="508"/>
      <c r="K219" s="1427"/>
      <c r="L219" s="151"/>
      <c r="M219" s="278"/>
      <c r="N219" s="271"/>
      <c r="O219" s="1551"/>
      <c r="P219" s="1551"/>
      <c r="AH219" s="1558">
        <v>0</v>
      </c>
    </row>
    <row r="220" spans="1:34" s="1562" customFormat="1" ht="0.75" hidden="1" customHeight="1">
      <c r="A220" s="1707"/>
      <c r="B220" s="1707"/>
      <c r="C220" s="306" t="s">
        <v>1153</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180</v>
      </c>
      <c r="B221" s="1707"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8"/>
      <c r="N221" s="271"/>
      <c r="O221" s="1551"/>
      <c r="P221" s="1551"/>
      <c r="AH221" s="1558">
        <v>0</v>
      </c>
    </row>
    <row r="222" spans="1:34" s="1562" customFormat="1" ht="18.75" hidden="1" customHeight="1">
      <c r="A222" s="1707"/>
      <c r="B222" s="1707"/>
      <c r="C222" s="306" t="s">
        <v>1146</v>
      </c>
      <c r="D222" s="2338"/>
      <c r="E222" s="2138"/>
      <c r="F222" s="2276"/>
      <c r="G222" s="2313"/>
      <c r="H222" s="1427"/>
      <c r="I222" s="588" t="s">
        <v>1145</v>
      </c>
      <c r="J222" s="508"/>
      <c r="K222" s="1427"/>
      <c r="L222" s="151"/>
      <c r="M222" s="278"/>
      <c r="N222" s="271"/>
      <c r="O222" s="1551"/>
      <c r="P222" s="1551"/>
      <c r="AH222" s="1558">
        <v>0</v>
      </c>
    </row>
    <row r="223" spans="1:34" s="1562" customFormat="1" ht="0.75" hidden="1" customHeight="1">
      <c r="A223" s="1707"/>
      <c r="B223" s="1707"/>
      <c r="C223" s="306" t="s">
        <v>1153</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186</v>
      </c>
      <c r="B224" s="1707"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8"/>
      <c r="N224" s="271"/>
      <c r="O224" s="1551"/>
      <c r="P224" s="1551"/>
      <c r="AH224" s="1558">
        <v>0</v>
      </c>
    </row>
    <row r="225" spans="1:34" s="1562" customFormat="1" ht="18.75" hidden="1" customHeight="1">
      <c r="A225" s="1707"/>
      <c r="B225" s="1707"/>
      <c r="C225" s="306" t="s">
        <v>1146</v>
      </c>
      <c r="D225" s="2338"/>
      <c r="E225" s="2138"/>
      <c r="F225" s="2276"/>
      <c r="G225" s="2313"/>
      <c r="H225" s="1427"/>
      <c r="I225" s="588" t="s">
        <v>1145</v>
      </c>
      <c r="J225" s="508"/>
      <c r="K225" s="1427"/>
      <c r="L225" s="151"/>
      <c r="M225" s="278"/>
      <c r="N225" s="271"/>
      <c r="O225" s="1551"/>
      <c r="P225" s="1551"/>
      <c r="AH225" s="1558">
        <v>0</v>
      </c>
    </row>
    <row r="226" spans="1:34" s="1562" customFormat="1" ht="0.75" hidden="1" customHeight="1">
      <c r="A226" s="1707"/>
      <c r="B226" s="1707"/>
      <c r="C226" s="306" t="s">
        <v>1153</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192</v>
      </c>
      <c r="B227" s="1707"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8"/>
      <c r="N227" s="271"/>
      <c r="O227" s="1551"/>
      <c r="P227" s="1551"/>
      <c r="AH227" s="1558">
        <v>0</v>
      </c>
    </row>
    <row r="228" spans="1:34" s="1562" customFormat="1" ht="18.75" hidden="1" customHeight="1">
      <c r="A228" s="1707"/>
      <c r="B228" s="1707"/>
      <c r="C228" s="306" t="s">
        <v>1146</v>
      </c>
      <c r="D228" s="2338"/>
      <c r="E228" s="2138"/>
      <c r="F228" s="2276"/>
      <c r="G228" s="2313"/>
      <c r="H228" s="1427"/>
      <c r="I228" s="588" t="s">
        <v>1145</v>
      </c>
      <c r="J228" s="508"/>
      <c r="K228" s="1427"/>
      <c r="L228" s="151"/>
      <c r="M228" s="278"/>
      <c r="N228" s="271"/>
      <c r="O228" s="1551"/>
      <c r="P228" s="1551"/>
      <c r="AH228" s="1558">
        <v>0</v>
      </c>
    </row>
    <row r="229" spans="1:34" s="1562" customFormat="1" ht="0.75" hidden="1" customHeight="1">
      <c r="A229" s="1707"/>
      <c r="B229" s="1707"/>
      <c r="C229" s="306" t="s">
        <v>1153</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198</v>
      </c>
      <c r="B230" s="1707"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8"/>
      <c r="N230" s="271"/>
      <c r="O230" s="1551"/>
      <c r="P230" s="1551"/>
      <c r="AH230" s="1558">
        <v>0</v>
      </c>
    </row>
    <row r="231" spans="1:34" s="1562" customFormat="1" ht="18.75" hidden="1" customHeight="1">
      <c r="A231" s="1707"/>
      <c r="B231" s="1707"/>
      <c r="C231" s="306" t="s">
        <v>1146</v>
      </c>
      <c r="D231" s="2338"/>
      <c r="E231" s="2138"/>
      <c r="F231" s="2276"/>
      <c r="G231" s="2313"/>
      <c r="H231" s="1427"/>
      <c r="I231" s="588" t="s">
        <v>1145</v>
      </c>
      <c r="J231" s="508"/>
      <c r="K231" s="1427"/>
      <c r="L231" s="151"/>
      <c r="M231" s="278"/>
      <c r="N231" s="271"/>
      <c r="O231" s="1551"/>
      <c r="P231" s="1551"/>
      <c r="AH231" s="1558">
        <v>0</v>
      </c>
    </row>
    <row r="232" spans="1:34" s="1562" customFormat="1" ht="0.75" hidden="1" customHeight="1">
      <c r="A232" s="1707"/>
      <c r="B232" s="1707"/>
      <c r="C232" s="306" t="s">
        <v>1153</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204</v>
      </c>
      <c r="B233" s="1707"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8"/>
      <c r="N233" s="271"/>
      <c r="O233" s="1551"/>
      <c r="P233" s="1551"/>
      <c r="AH233" s="1558">
        <v>0</v>
      </c>
    </row>
    <row r="234" spans="1:34" s="1562" customFormat="1" ht="18.75" hidden="1" customHeight="1">
      <c r="A234" s="1707"/>
      <c r="B234" s="1707"/>
      <c r="C234" s="306" t="s">
        <v>1146</v>
      </c>
      <c r="D234" s="2338"/>
      <c r="E234" s="2138"/>
      <c r="F234" s="2276"/>
      <c r="G234" s="2313"/>
      <c r="H234" s="1427"/>
      <c r="I234" s="588" t="s">
        <v>1145</v>
      </c>
      <c r="J234" s="508"/>
      <c r="K234" s="1427"/>
      <c r="L234" s="151"/>
      <c r="M234" s="278"/>
      <c r="N234" s="271"/>
      <c r="O234" s="1551"/>
      <c r="P234" s="1551"/>
      <c r="AH234" s="1558">
        <v>0</v>
      </c>
    </row>
    <row r="235" spans="1:34" s="1562" customFormat="1" ht="0.75" hidden="1" customHeight="1">
      <c r="A235" s="1707"/>
      <c r="B235" s="1707"/>
      <c r="C235" s="306" t="s">
        <v>1153</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224</v>
      </c>
      <c r="B236" s="1707"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8"/>
      <c r="N236" s="271"/>
      <c r="O236" s="1551"/>
      <c r="P236" s="1551"/>
      <c r="AH236" s="1558">
        <v>0</v>
      </c>
    </row>
    <row r="237" spans="1:34" s="1562" customFormat="1" ht="18.75" hidden="1" customHeight="1">
      <c r="A237" s="1707"/>
      <c r="B237" s="1707"/>
      <c r="C237" s="306" t="s">
        <v>1146</v>
      </c>
      <c r="D237" s="2338"/>
      <c r="E237" s="2138"/>
      <c r="F237" s="2276"/>
      <c r="G237" s="2313"/>
      <c r="H237" s="1427"/>
      <c r="I237" s="588" t="s">
        <v>1145</v>
      </c>
      <c r="J237" s="508"/>
      <c r="K237" s="1427"/>
      <c r="L237" s="151"/>
      <c r="M237" s="278"/>
      <c r="N237" s="271"/>
      <c r="O237" s="1551"/>
      <c r="P237" s="1551"/>
      <c r="AH237" s="1558">
        <v>0</v>
      </c>
    </row>
    <row r="238" spans="1:34" s="1562" customFormat="1" ht="0.75" hidden="1" customHeight="1">
      <c r="A238" s="1707"/>
      <c r="B238" s="1707"/>
      <c r="C238" s="306" t="s">
        <v>1153</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229</v>
      </c>
      <c r="B239" s="1707"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8"/>
      <c r="N239" s="271"/>
      <c r="O239" s="1551"/>
      <c r="P239" s="1551"/>
      <c r="AH239" s="1558">
        <v>0</v>
      </c>
    </row>
    <row r="240" spans="1:34" s="1562" customFormat="1" ht="18.75" hidden="1" customHeight="1">
      <c r="A240" s="1707"/>
      <c r="B240" s="1707"/>
      <c r="C240" s="306" t="s">
        <v>1146</v>
      </c>
      <c r="D240" s="2338"/>
      <c r="E240" s="2138"/>
      <c r="F240" s="2276"/>
      <c r="G240" s="2313"/>
      <c r="H240" s="1427"/>
      <c r="I240" s="588" t="s">
        <v>1145</v>
      </c>
      <c r="J240" s="508"/>
      <c r="K240" s="1427"/>
      <c r="L240" s="151"/>
      <c r="M240" s="278"/>
      <c r="N240" s="271"/>
      <c r="O240" s="1551"/>
      <c r="P240" s="1551"/>
      <c r="AH240" s="1558">
        <v>0</v>
      </c>
    </row>
    <row r="241" spans="1:34" s="1562" customFormat="1" ht="0.75" hidden="1" customHeight="1">
      <c r="A241" s="1707"/>
      <c r="B241" s="1707"/>
      <c r="C241" s="306" t="s">
        <v>1153</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234</v>
      </c>
      <c r="B242" s="1707"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8"/>
      <c r="N242" s="271"/>
      <c r="O242" s="1551"/>
      <c r="P242" s="1551"/>
      <c r="AH242" s="1558">
        <v>0</v>
      </c>
    </row>
    <row r="243" spans="1:34" s="1562" customFormat="1" ht="18.75" hidden="1" customHeight="1">
      <c r="A243" s="1707"/>
      <c r="B243" s="1707"/>
      <c r="C243" s="306" t="s">
        <v>1146</v>
      </c>
      <c r="D243" s="2338"/>
      <c r="E243" s="2138"/>
      <c r="F243" s="2276"/>
      <c r="G243" s="2313"/>
      <c r="H243" s="1427"/>
      <c r="I243" s="588" t="s">
        <v>1145</v>
      </c>
      <c r="J243" s="508"/>
      <c r="K243" s="1427"/>
      <c r="L243" s="151"/>
      <c r="M243" s="278"/>
      <c r="N243" s="271"/>
      <c r="O243" s="1551"/>
      <c r="P243" s="1551"/>
      <c r="AH243" s="1558">
        <v>0</v>
      </c>
    </row>
    <row r="244" spans="1:34" s="1562" customFormat="1" ht="0.75" hidden="1" customHeight="1">
      <c r="A244" s="1707"/>
      <c r="B244" s="1707"/>
      <c r="C244" s="306" t="s">
        <v>1153</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239</v>
      </c>
      <c r="B245" s="1707"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8"/>
      <c r="N245" s="271"/>
      <c r="O245" s="1551"/>
      <c r="P245" s="1551"/>
      <c r="AH245" s="1558">
        <v>0</v>
      </c>
    </row>
    <row r="246" spans="1:34" s="1562" customFormat="1" ht="18.75" hidden="1" customHeight="1">
      <c r="A246" s="1707"/>
      <c r="B246" s="1707"/>
      <c r="C246" s="306" t="s">
        <v>1146</v>
      </c>
      <c r="D246" s="2338"/>
      <c r="E246" s="2138"/>
      <c r="F246" s="2276"/>
      <c r="G246" s="2313"/>
      <c r="H246" s="1427"/>
      <c r="I246" s="588" t="s">
        <v>1145</v>
      </c>
      <c r="J246" s="508"/>
      <c r="K246" s="1427"/>
      <c r="L246" s="151"/>
      <c r="M246" s="278"/>
      <c r="N246" s="271"/>
      <c r="O246" s="1551"/>
      <c r="P246" s="1551"/>
      <c r="AH246" s="1558">
        <v>0</v>
      </c>
    </row>
    <row r="247" spans="1:34" s="1562" customFormat="1" ht="0.75" hidden="1" customHeight="1">
      <c r="A247" s="1707"/>
      <c r="B247" s="1707"/>
      <c r="C247" s="306" t="s">
        <v>1153</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244</v>
      </c>
      <c r="B248" s="1707"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8"/>
      <c r="N248" s="271"/>
      <c r="O248" s="1551"/>
      <c r="P248" s="1551"/>
      <c r="AH248" s="1558">
        <v>0</v>
      </c>
    </row>
    <row r="249" spans="1:34" s="1562" customFormat="1" ht="18.75" hidden="1" customHeight="1">
      <c r="A249" s="1707"/>
      <c r="B249" s="1707"/>
      <c r="C249" s="306" t="s">
        <v>1146</v>
      </c>
      <c r="D249" s="2338"/>
      <c r="E249" s="2138"/>
      <c r="F249" s="2276"/>
      <c r="G249" s="2313"/>
      <c r="H249" s="1427"/>
      <c r="I249" s="588" t="s">
        <v>1145</v>
      </c>
      <c r="J249" s="508"/>
      <c r="K249" s="1427"/>
      <c r="L249" s="151"/>
      <c r="M249" s="278"/>
      <c r="N249" s="271"/>
      <c r="O249" s="1551"/>
      <c r="P249" s="1551"/>
      <c r="AH249" s="1558">
        <v>0</v>
      </c>
    </row>
    <row r="250" spans="1:34" s="1562" customFormat="1" ht="0.75" hidden="1" customHeight="1">
      <c r="A250" s="1707"/>
      <c r="B250" s="1707"/>
      <c r="C250" s="306" t="s">
        <v>1153</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249</v>
      </c>
      <c r="B251" s="1707"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8"/>
      <c r="N251" s="271"/>
      <c r="O251" s="1551"/>
      <c r="P251" s="1551"/>
      <c r="AH251" s="1558">
        <v>0</v>
      </c>
    </row>
    <row r="252" spans="1:34" s="1562" customFormat="1" ht="18.75" hidden="1" customHeight="1">
      <c r="A252" s="1707"/>
      <c r="B252" s="1707"/>
      <c r="C252" s="306" t="s">
        <v>1146</v>
      </c>
      <c r="D252" s="2338"/>
      <c r="E252" s="2138"/>
      <c r="F252" s="2276"/>
      <c r="G252" s="2313"/>
      <c r="H252" s="1427"/>
      <c r="I252" s="588" t="s">
        <v>1145</v>
      </c>
      <c r="J252" s="508"/>
      <c r="K252" s="1427"/>
      <c r="L252" s="151"/>
      <c r="M252" s="278"/>
      <c r="N252" s="271"/>
      <c r="O252" s="1551"/>
      <c r="P252" s="1551"/>
      <c r="AH252" s="1558">
        <v>0</v>
      </c>
    </row>
    <row r="253" spans="1:34" s="1562" customFormat="1" ht="0.75" hidden="1" customHeight="1">
      <c r="A253" s="1707"/>
      <c r="B253" s="1707"/>
      <c r="C253" s="306" t="s">
        <v>1153</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254</v>
      </c>
      <c r="B254" s="1707"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8"/>
      <c r="N254" s="271"/>
      <c r="O254" s="1551"/>
      <c r="P254" s="1551"/>
      <c r="AH254" s="1558">
        <v>0</v>
      </c>
    </row>
    <row r="255" spans="1:34" s="1562" customFormat="1" ht="18.75" hidden="1" customHeight="1">
      <c r="A255" s="1707"/>
      <c r="B255" s="1707"/>
      <c r="C255" s="306" t="s">
        <v>1146</v>
      </c>
      <c r="D255" s="2338"/>
      <c r="E255" s="2138"/>
      <c r="F255" s="2276"/>
      <c r="G255" s="2313"/>
      <c r="H255" s="1427"/>
      <c r="I255" s="588" t="s">
        <v>1145</v>
      </c>
      <c r="J255" s="508"/>
      <c r="K255" s="1427"/>
      <c r="L255" s="151"/>
      <c r="M255" s="278"/>
      <c r="N255" s="271"/>
      <c r="O255" s="1551"/>
      <c r="P255" s="1551"/>
      <c r="AH255" s="1558">
        <v>0</v>
      </c>
    </row>
    <row r="256" spans="1:34" s="1562" customFormat="1" ht="0.75" hidden="1" customHeight="1">
      <c r="A256" s="1707"/>
      <c r="B256" s="1707"/>
      <c r="C256" s="306" t="s">
        <v>1153</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259</v>
      </c>
      <c r="B257" s="1707"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8"/>
      <c r="N257" s="271"/>
      <c r="O257" s="1551"/>
      <c r="P257" s="1551"/>
      <c r="AH257" s="1558">
        <v>0</v>
      </c>
    </row>
    <row r="258" spans="1:34" s="1562" customFormat="1" ht="18.75" hidden="1" customHeight="1">
      <c r="A258" s="1707"/>
      <c r="B258" s="1707"/>
      <c r="C258" s="306" t="s">
        <v>1146</v>
      </c>
      <c r="D258" s="2338"/>
      <c r="E258" s="2138"/>
      <c r="F258" s="2276"/>
      <c r="G258" s="2313"/>
      <c r="H258" s="1427"/>
      <c r="I258" s="588" t="s">
        <v>1145</v>
      </c>
      <c r="J258" s="508"/>
      <c r="K258" s="1427"/>
      <c r="L258" s="151"/>
      <c r="M258" s="278"/>
      <c r="N258" s="271"/>
      <c r="O258" s="1551"/>
      <c r="P258" s="1551"/>
      <c r="AH258" s="1558">
        <v>0</v>
      </c>
    </row>
    <row r="259" spans="1:34" s="1562" customFormat="1" ht="0.75" hidden="1" customHeight="1">
      <c r="A259" s="1707"/>
      <c r="B259" s="1707"/>
      <c r="C259" s="306" t="s">
        <v>1153</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264</v>
      </c>
      <c r="B260" s="1707"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8"/>
      <c r="N260" s="271"/>
      <c r="O260" s="1551"/>
      <c r="P260" s="1551"/>
      <c r="AH260" s="1558">
        <v>0</v>
      </c>
    </row>
    <row r="261" spans="1:34" s="1562" customFormat="1" ht="18.75" hidden="1" customHeight="1">
      <c r="A261" s="1707"/>
      <c r="B261" s="1707"/>
      <c r="C261" s="306" t="s">
        <v>1146</v>
      </c>
      <c r="D261" s="2338"/>
      <c r="E261" s="2138"/>
      <c r="F261" s="2276"/>
      <c r="G261" s="2313"/>
      <c r="H261" s="1427"/>
      <c r="I261" s="588" t="s">
        <v>1145</v>
      </c>
      <c r="J261" s="508"/>
      <c r="K261" s="1427"/>
      <c r="L261" s="151"/>
      <c r="M261" s="278"/>
      <c r="N261" s="271"/>
      <c r="O261" s="1551"/>
      <c r="P261" s="1551"/>
      <c r="AH261" s="1558">
        <v>0</v>
      </c>
    </row>
    <row r="262" spans="1:34" s="1562" customFormat="1" ht="0.75" hidden="1" customHeight="1">
      <c r="A262" s="1707"/>
      <c r="B262" s="1707"/>
      <c r="C262" s="306" t="s">
        <v>1153</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269</v>
      </c>
      <c r="B263" s="1707"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8"/>
      <c r="N263" s="271"/>
      <c r="O263" s="1551"/>
      <c r="P263" s="1551"/>
      <c r="AH263" s="1558">
        <v>0</v>
      </c>
    </row>
    <row r="264" spans="1:34" s="1562" customFormat="1" ht="18.75" hidden="1" customHeight="1">
      <c r="A264" s="1707"/>
      <c r="B264" s="1707"/>
      <c r="C264" s="306" t="s">
        <v>1146</v>
      </c>
      <c r="D264" s="2338"/>
      <c r="E264" s="2138"/>
      <c r="F264" s="2276"/>
      <c r="G264" s="2313"/>
      <c r="H264" s="1427"/>
      <c r="I264" s="588" t="s">
        <v>1145</v>
      </c>
      <c r="J264" s="508"/>
      <c r="K264" s="1427"/>
      <c r="L264" s="151"/>
      <c r="M264" s="278"/>
      <c r="N264" s="271"/>
      <c r="O264" s="1551"/>
      <c r="P264" s="1551"/>
      <c r="AH264" s="1558">
        <v>0</v>
      </c>
    </row>
    <row r="265" spans="1:34" s="1562" customFormat="1" ht="0.75" hidden="1" customHeight="1">
      <c r="A265" s="1707"/>
      <c r="B265" s="1707"/>
      <c r="C265" s="306" t="s">
        <v>1153</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274</v>
      </c>
      <c r="B266" s="1707"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8"/>
      <c r="N266" s="271"/>
      <c r="O266" s="1551"/>
      <c r="P266" s="1551"/>
      <c r="AH266" s="1558">
        <v>0</v>
      </c>
    </row>
    <row r="267" spans="1:34" s="1562" customFormat="1" ht="18.75" hidden="1" customHeight="1">
      <c r="A267" s="1707"/>
      <c r="B267" s="1707"/>
      <c r="C267" s="306" t="s">
        <v>1146</v>
      </c>
      <c r="D267" s="2338"/>
      <c r="E267" s="2138"/>
      <c r="F267" s="2276"/>
      <c r="G267" s="2313"/>
      <c r="H267" s="1427"/>
      <c r="I267" s="588" t="s">
        <v>1145</v>
      </c>
      <c r="J267" s="508"/>
      <c r="K267" s="1427"/>
      <c r="L267" s="151"/>
      <c r="M267" s="278"/>
      <c r="N267" s="271"/>
      <c r="O267" s="1551"/>
      <c r="P267" s="1551"/>
      <c r="AH267" s="1558">
        <v>0</v>
      </c>
    </row>
    <row r="268" spans="1:34" s="1562" customFormat="1" ht="1.1499999999999999" customHeight="1">
      <c r="A268" s="1707"/>
      <c r="B268" s="1707"/>
      <c r="C268" s="306" t="s">
        <v>1153</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156</v>
      </c>
      <c r="B270" s="1707"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38"/>
      <c r="E271" s="2138"/>
      <c r="F271" s="2276"/>
      <c r="G271" s="2313"/>
      <c r="H271" s="1427"/>
      <c r="I271" s="588" t="s">
        <v>1145</v>
      </c>
      <c r="J271" s="508"/>
      <c r="K271" s="1427"/>
      <c r="L271" s="151"/>
      <c r="M271" s="2099"/>
      <c r="N271" s="271"/>
      <c r="O271" s="1551"/>
      <c r="P271" s="1551"/>
      <c r="AH271" s="1558">
        <v>0</v>
      </c>
    </row>
    <row r="272" spans="1:34" s="1562" customFormat="1" ht="0.75" hidden="1" customHeight="1">
      <c r="A272" s="1707"/>
      <c r="B272" s="1707"/>
      <c r="C272" s="306" t="s">
        <v>1153</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161</v>
      </c>
      <c r="B273" s="1707" t="s">
        <v>162</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1"/>
      <c r="O273" s="1551"/>
      <c r="P273" s="1551"/>
      <c r="AH273" s="1558">
        <v>0</v>
      </c>
    </row>
    <row r="274" spans="1:34" s="1562" customFormat="1" ht="18.75" hidden="1" customHeight="1">
      <c r="A274" s="1707"/>
      <c r="B274" s="1707"/>
      <c r="C274" s="306" t="s">
        <v>1146</v>
      </c>
      <c r="D274" s="2338"/>
      <c r="E274" s="2138"/>
      <c r="F274" s="2276"/>
      <c r="G274" s="2313"/>
      <c r="H274" s="1427"/>
      <c r="I274" s="588" t="s">
        <v>1145</v>
      </c>
      <c r="J274" s="508"/>
      <c r="K274" s="1427"/>
      <c r="L274" s="151"/>
      <c r="M274" s="1787"/>
      <c r="N274" s="271"/>
      <c r="O274" s="1551"/>
      <c r="P274" s="1551"/>
      <c r="AH274" s="1558">
        <v>0</v>
      </c>
    </row>
    <row r="275" spans="1:34" s="1562" customFormat="1" ht="0.75" hidden="1" customHeight="1">
      <c r="A275" s="1707"/>
      <c r="B275" s="1707"/>
      <c r="C275" s="306" t="s">
        <v>1153</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168</v>
      </c>
      <c r="B276" s="1707"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8"/>
      <c r="N276" s="271"/>
      <c r="O276" s="1551"/>
      <c r="P276" s="1551"/>
      <c r="AH276" s="1558">
        <v>0</v>
      </c>
    </row>
    <row r="277" spans="1:34" s="1562" customFormat="1" ht="18.75" hidden="1" customHeight="1">
      <c r="A277" s="1707"/>
      <c r="B277" s="1707"/>
      <c r="C277" s="306" t="s">
        <v>1146</v>
      </c>
      <c r="D277" s="2338"/>
      <c r="E277" s="2138"/>
      <c r="F277" s="2276"/>
      <c r="G277" s="2313"/>
      <c r="H277" s="1427"/>
      <c r="I277" s="588" t="s">
        <v>1145</v>
      </c>
      <c r="J277" s="508"/>
      <c r="K277" s="1427"/>
      <c r="L277" s="151"/>
      <c r="M277" s="278"/>
      <c r="N277" s="271"/>
      <c r="O277" s="1551"/>
      <c r="P277" s="1551"/>
      <c r="AH277" s="1558">
        <v>0</v>
      </c>
    </row>
    <row r="278" spans="1:34" s="1562" customFormat="1" ht="0.75" hidden="1" customHeight="1">
      <c r="A278" s="1707"/>
      <c r="B278" s="1707"/>
      <c r="C278" s="306" t="s">
        <v>1153</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174</v>
      </c>
      <c r="B279" s="1707"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8"/>
      <c r="N279" s="271"/>
      <c r="O279" s="1551"/>
      <c r="P279" s="1551"/>
      <c r="AH279" s="1558">
        <v>0</v>
      </c>
    </row>
    <row r="280" spans="1:34" s="1562" customFormat="1" ht="18.75" hidden="1" customHeight="1">
      <c r="A280" s="1707"/>
      <c r="B280" s="1707"/>
      <c r="C280" s="306" t="s">
        <v>1146</v>
      </c>
      <c r="D280" s="2338"/>
      <c r="E280" s="2138"/>
      <c r="F280" s="2276"/>
      <c r="G280" s="2313"/>
      <c r="H280" s="1427"/>
      <c r="I280" s="588" t="s">
        <v>1145</v>
      </c>
      <c r="J280" s="508"/>
      <c r="K280" s="1427"/>
      <c r="L280" s="151"/>
      <c r="M280" s="278"/>
      <c r="N280" s="271"/>
      <c r="O280" s="1551"/>
      <c r="P280" s="1551"/>
      <c r="AH280" s="1558">
        <v>0</v>
      </c>
    </row>
    <row r="281" spans="1:34" s="1562" customFormat="1" ht="0.75" hidden="1" customHeight="1">
      <c r="A281" s="1707"/>
      <c r="B281" s="1707"/>
      <c r="C281" s="306" t="s">
        <v>1153</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180</v>
      </c>
      <c r="B282" s="1707"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8"/>
      <c r="N282" s="271"/>
      <c r="O282" s="1551"/>
      <c r="P282" s="1551"/>
      <c r="AH282" s="1558">
        <v>0</v>
      </c>
    </row>
    <row r="283" spans="1:34" s="1562" customFormat="1" ht="18.75" hidden="1" customHeight="1">
      <c r="A283" s="1707"/>
      <c r="B283" s="1707"/>
      <c r="C283" s="306" t="s">
        <v>1146</v>
      </c>
      <c r="D283" s="2338"/>
      <c r="E283" s="2138"/>
      <c r="F283" s="2276"/>
      <c r="G283" s="2313"/>
      <c r="H283" s="1427"/>
      <c r="I283" s="588" t="s">
        <v>1145</v>
      </c>
      <c r="J283" s="508"/>
      <c r="K283" s="1427"/>
      <c r="L283" s="151"/>
      <c r="M283" s="278"/>
      <c r="N283" s="271"/>
      <c r="O283" s="1551"/>
      <c r="P283" s="1551"/>
      <c r="AH283" s="1558">
        <v>0</v>
      </c>
    </row>
    <row r="284" spans="1:34" s="1562" customFormat="1" ht="0.75" hidden="1" customHeight="1">
      <c r="A284" s="1707"/>
      <c r="B284" s="1707"/>
      <c r="C284" s="306" t="s">
        <v>1153</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186</v>
      </c>
      <c r="B285" s="1707"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8"/>
      <c r="N285" s="271"/>
      <c r="O285" s="1551"/>
      <c r="P285" s="1551"/>
      <c r="AH285" s="1558">
        <v>0</v>
      </c>
    </row>
    <row r="286" spans="1:34" s="1562" customFormat="1" ht="18.75" hidden="1" customHeight="1">
      <c r="A286" s="1707"/>
      <c r="B286" s="1707"/>
      <c r="C286" s="306" t="s">
        <v>1146</v>
      </c>
      <c r="D286" s="2338"/>
      <c r="E286" s="2138"/>
      <c r="F286" s="2276"/>
      <c r="G286" s="2313"/>
      <c r="H286" s="1427"/>
      <c r="I286" s="588" t="s">
        <v>1145</v>
      </c>
      <c r="J286" s="508"/>
      <c r="K286" s="1427"/>
      <c r="L286" s="151"/>
      <c r="M286" s="278"/>
      <c r="N286" s="271"/>
      <c r="O286" s="1551"/>
      <c r="P286" s="1551"/>
      <c r="AH286" s="1558">
        <v>0</v>
      </c>
    </row>
    <row r="287" spans="1:34" s="1562" customFormat="1" ht="0.75" hidden="1" customHeight="1">
      <c r="A287" s="1707"/>
      <c r="B287" s="1707"/>
      <c r="C287" s="306" t="s">
        <v>1153</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192</v>
      </c>
      <c r="B288" s="1707"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8"/>
      <c r="N288" s="271"/>
      <c r="O288" s="1551"/>
      <c r="P288" s="1551"/>
      <c r="AH288" s="1558">
        <v>0</v>
      </c>
    </row>
    <row r="289" spans="1:34" s="1562" customFormat="1" ht="18.75" hidden="1" customHeight="1">
      <c r="A289" s="1707"/>
      <c r="B289" s="1707"/>
      <c r="C289" s="306" t="s">
        <v>1146</v>
      </c>
      <c r="D289" s="2338"/>
      <c r="E289" s="2138"/>
      <c r="F289" s="2276"/>
      <c r="G289" s="2313"/>
      <c r="H289" s="1427"/>
      <c r="I289" s="588" t="s">
        <v>1145</v>
      </c>
      <c r="J289" s="508"/>
      <c r="K289" s="1427"/>
      <c r="L289" s="151"/>
      <c r="M289" s="278"/>
      <c r="N289" s="271"/>
      <c r="O289" s="1551"/>
      <c r="P289" s="1551"/>
      <c r="AH289" s="1558">
        <v>0</v>
      </c>
    </row>
    <row r="290" spans="1:34" s="1562" customFormat="1" ht="0.75" hidden="1" customHeight="1">
      <c r="A290" s="1707"/>
      <c r="B290" s="1707"/>
      <c r="C290" s="306" t="s">
        <v>1153</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198</v>
      </c>
      <c r="B291" s="1707"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8"/>
      <c r="N291" s="271"/>
      <c r="O291" s="1551"/>
      <c r="P291" s="1551"/>
      <c r="AH291" s="1558">
        <v>0</v>
      </c>
    </row>
    <row r="292" spans="1:34" s="1562" customFormat="1" ht="18.75" hidden="1" customHeight="1">
      <c r="A292" s="1707"/>
      <c r="B292" s="1707"/>
      <c r="C292" s="306" t="s">
        <v>1146</v>
      </c>
      <c r="D292" s="2338"/>
      <c r="E292" s="2138"/>
      <c r="F292" s="2276"/>
      <c r="G292" s="2313"/>
      <c r="H292" s="1427"/>
      <c r="I292" s="588" t="s">
        <v>1145</v>
      </c>
      <c r="J292" s="508"/>
      <c r="K292" s="1427"/>
      <c r="L292" s="151"/>
      <c r="M292" s="278"/>
      <c r="N292" s="271"/>
      <c r="O292" s="1551"/>
      <c r="P292" s="1551"/>
      <c r="AH292" s="1558">
        <v>0</v>
      </c>
    </row>
    <row r="293" spans="1:34" s="1562" customFormat="1" ht="0.75" hidden="1" customHeight="1">
      <c r="A293" s="1707"/>
      <c r="B293" s="1707"/>
      <c r="C293" s="306" t="s">
        <v>1153</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204</v>
      </c>
      <c r="B294" s="1707"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8"/>
      <c r="N294" s="271"/>
      <c r="O294" s="1551"/>
      <c r="P294" s="1551"/>
      <c r="AH294" s="1558">
        <v>0</v>
      </c>
    </row>
    <row r="295" spans="1:34" s="1562" customFormat="1" ht="18.75" hidden="1" customHeight="1">
      <c r="A295" s="1707"/>
      <c r="B295" s="1707"/>
      <c r="C295" s="306" t="s">
        <v>1146</v>
      </c>
      <c r="D295" s="2338"/>
      <c r="E295" s="2138"/>
      <c r="F295" s="2276"/>
      <c r="G295" s="2313"/>
      <c r="H295" s="1427"/>
      <c r="I295" s="588" t="s">
        <v>1145</v>
      </c>
      <c r="J295" s="508"/>
      <c r="K295" s="1427"/>
      <c r="L295" s="151"/>
      <c r="M295" s="278"/>
      <c r="N295" s="271"/>
      <c r="O295" s="1551"/>
      <c r="P295" s="1551"/>
      <c r="AH295" s="1558">
        <v>0</v>
      </c>
    </row>
    <row r="296" spans="1:34" s="1562" customFormat="1" ht="0.75" hidden="1" customHeight="1">
      <c r="A296" s="1707"/>
      <c r="B296" s="1707"/>
      <c r="C296" s="306" t="s">
        <v>1153</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224</v>
      </c>
      <c r="B297" s="1707"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8"/>
      <c r="N297" s="271"/>
      <c r="O297" s="1551"/>
      <c r="P297" s="1551"/>
      <c r="AH297" s="1558">
        <v>0</v>
      </c>
    </row>
    <row r="298" spans="1:34" s="1562" customFormat="1" ht="18.75" hidden="1" customHeight="1">
      <c r="A298" s="1707"/>
      <c r="B298" s="1707"/>
      <c r="C298" s="306" t="s">
        <v>1146</v>
      </c>
      <c r="D298" s="2338"/>
      <c r="E298" s="2138"/>
      <c r="F298" s="2276"/>
      <c r="G298" s="2313"/>
      <c r="H298" s="1427"/>
      <c r="I298" s="588" t="s">
        <v>1145</v>
      </c>
      <c r="J298" s="508"/>
      <c r="K298" s="1427"/>
      <c r="L298" s="151"/>
      <c r="M298" s="278"/>
      <c r="N298" s="271"/>
      <c r="O298" s="1551"/>
      <c r="P298" s="1551"/>
      <c r="AH298" s="1558">
        <v>0</v>
      </c>
    </row>
    <row r="299" spans="1:34" s="1562" customFormat="1" ht="0.75" hidden="1" customHeight="1">
      <c r="A299" s="1707"/>
      <c r="B299" s="1707"/>
      <c r="C299" s="306" t="s">
        <v>1153</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229</v>
      </c>
      <c r="B300" s="1707"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8"/>
      <c r="N300" s="271"/>
      <c r="O300" s="1551"/>
      <c r="P300" s="1551"/>
      <c r="AH300" s="1558">
        <v>0</v>
      </c>
    </row>
    <row r="301" spans="1:34" s="1562" customFormat="1" ht="18.75" hidden="1" customHeight="1">
      <c r="A301" s="1707"/>
      <c r="B301" s="1707"/>
      <c r="C301" s="306" t="s">
        <v>1146</v>
      </c>
      <c r="D301" s="2338"/>
      <c r="E301" s="2138"/>
      <c r="F301" s="2276"/>
      <c r="G301" s="2313"/>
      <c r="H301" s="1427"/>
      <c r="I301" s="588" t="s">
        <v>1145</v>
      </c>
      <c r="J301" s="508"/>
      <c r="K301" s="1427"/>
      <c r="L301" s="151"/>
      <c r="M301" s="278"/>
      <c r="N301" s="271"/>
      <c r="O301" s="1551"/>
      <c r="P301" s="1551"/>
      <c r="AH301" s="1558">
        <v>0</v>
      </c>
    </row>
    <row r="302" spans="1:34" s="1562" customFormat="1" ht="0.75" hidden="1" customHeight="1">
      <c r="A302" s="1707"/>
      <c r="B302" s="1707"/>
      <c r="C302" s="306" t="s">
        <v>1153</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234</v>
      </c>
      <c r="B303" s="1707"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8"/>
      <c r="N303" s="271"/>
      <c r="O303" s="1551"/>
      <c r="P303" s="1551"/>
      <c r="AH303" s="1558">
        <v>0</v>
      </c>
    </row>
    <row r="304" spans="1:34" s="1562" customFormat="1" ht="18.75" hidden="1" customHeight="1">
      <c r="A304" s="1707"/>
      <c r="B304" s="1707"/>
      <c r="C304" s="306" t="s">
        <v>1146</v>
      </c>
      <c r="D304" s="2338"/>
      <c r="E304" s="2138"/>
      <c r="F304" s="2276"/>
      <c r="G304" s="2313"/>
      <c r="H304" s="1427"/>
      <c r="I304" s="588" t="s">
        <v>1145</v>
      </c>
      <c r="J304" s="508"/>
      <c r="K304" s="1427"/>
      <c r="L304" s="151"/>
      <c r="M304" s="278"/>
      <c r="N304" s="271"/>
      <c r="O304" s="1551"/>
      <c r="P304" s="1551"/>
      <c r="AH304" s="1558">
        <v>0</v>
      </c>
    </row>
    <row r="305" spans="1:34" s="1562" customFormat="1" ht="0.75" hidden="1" customHeight="1">
      <c r="A305" s="1707"/>
      <c r="B305" s="1707"/>
      <c r="C305" s="306" t="s">
        <v>1153</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239</v>
      </c>
      <c r="B306" s="1707"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8"/>
      <c r="N306" s="271"/>
      <c r="O306" s="1551"/>
      <c r="P306" s="1551"/>
      <c r="AH306" s="1558">
        <v>0</v>
      </c>
    </row>
    <row r="307" spans="1:34" s="1562" customFormat="1" ht="18.75" hidden="1" customHeight="1">
      <c r="A307" s="1707"/>
      <c r="B307" s="1707"/>
      <c r="C307" s="306" t="s">
        <v>1146</v>
      </c>
      <c r="D307" s="2338"/>
      <c r="E307" s="2138"/>
      <c r="F307" s="2276"/>
      <c r="G307" s="2313"/>
      <c r="H307" s="1427"/>
      <c r="I307" s="588" t="s">
        <v>1145</v>
      </c>
      <c r="J307" s="508"/>
      <c r="K307" s="1427"/>
      <c r="L307" s="151"/>
      <c r="M307" s="278"/>
      <c r="N307" s="271"/>
      <c r="O307" s="1551"/>
      <c r="P307" s="1551"/>
      <c r="AH307" s="1558">
        <v>0</v>
      </c>
    </row>
    <row r="308" spans="1:34" s="1562" customFormat="1" ht="0.75" hidden="1" customHeight="1">
      <c r="A308" s="1707"/>
      <c r="B308" s="1707"/>
      <c r="C308" s="306" t="s">
        <v>1153</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244</v>
      </c>
      <c r="B309" s="1707"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8"/>
      <c r="N309" s="271"/>
      <c r="O309" s="1551"/>
      <c r="P309" s="1551"/>
      <c r="AH309" s="1558">
        <v>0</v>
      </c>
    </row>
    <row r="310" spans="1:34" s="1562" customFormat="1" ht="18.75" hidden="1" customHeight="1">
      <c r="A310" s="1707"/>
      <c r="B310" s="1707"/>
      <c r="C310" s="306" t="s">
        <v>1146</v>
      </c>
      <c r="D310" s="2338"/>
      <c r="E310" s="2138"/>
      <c r="F310" s="2276"/>
      <c r="G310" s="2313"/>
      <c r="H310" s="1427"/>
      <c r="I310" s="588" t="s">
        <v>1145</v>
      </c>
      <c r="J310" s="508"/>
      <c r="K310" s="1427"/>
      <c r="L310" s="151"/>
      <c r="M310" s="278"/>
      <c r="N310" s="271"/>
      <c r="O310" s="1551"/>
      <c r="P310" s="1551"/>
      <c r="AH310" s="1558">
        <v>0</v>
      </c>
    </row>
    <row r="311" spans="1:34" s="1562" customFormat="1" ht="0.75" hidden="1" customHeight="1">
      <c r="A311" s="1707"/>
      <c r="B311" s="1707"/>
      <c r="C311" s="306" t="s">
        <v>1153</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249</v>
      </c>
      <c r="B312" s="1707"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8"/>
      <c r="N312" s="271"/>
      <c r="O312" s="1551"/>
      <c r="P312" s="1551"/>
      <c r="AH312" s="1558">
        <v>0</v>
      </c>
    </row>
    <row r="313" spans="1:34" s="1562" customFormat="1" ht="18.75" hidden="1" customHeight="1">
      <c r="A313" s="1707"/>
      <c r="B313" s="1707"/>
      <c r="C313" s="306" t="s">
        <v>1146</v>
      </c>
      <c r="D313" s="2338"/>
      <c r="E313" s="2138"/>
      <c r="F313" s="2276"/>
      <c r="G313" s="2313"/>
      <c r="H313" s="1427"/>
      <c r="I313" s="588" t="s">
        <v>1145</v>
      </c>
      <c r="J313" s="508"/>
      <c r="K313" s="1427"/>
      <c r="L313" s="151"/>
      <c r="M313" s="278"/>
      <c r="N313" s="271"/>
      <c r="O313" s="1551"/>
      <c r="P313" s="1551"/>
      <c r="AH313" s="1558">
        <v>0</v>
      </c>
    </row>
    <row r="314" spans="1:34" s="1562" customFormat="1" ht="0.75" hidden="1" customHeight="1">
      <c r="A314" s="1707"/>
      <c r="B314" s="1707"/>
      <c r="C314" s="306" t="s">
        <v>1153</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254</v>
      </c>
      <c r="B315" s="1707"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8"/>
      <c r="N315" s="271"/>
      <c r="O315" s="1551"/>
      <c r="P315" s="1551"/>
      <c r="AH315" s="1558">
        <v>0</v>
      </c>
    </row>
    <row r="316" spans="1:34" s="1562" customFormat="1" ht="18.75" hidden="1" customHeight="1">
      <c r="A316" s="1707"/>
      <c r="B316" s="1707"/>
      <c r="C316" s="306" t="s">
        <v>1146</v>
      </c>
      <c r="D316" s="2338"/>
      <c r="E316" s="2138"/>
      <c r="F316" s="2276"/>
      <c r="G316" s="2313"/>
      <c r="H316" s="1427"/>
      <c r="I316" s="588" t="s">
        <v>1145</v>
      </c>
      <c r="J316" s="508"/>
      <c r="K316" s="1427"/>
      <c r="L316" s="151"/>
      <c r="M316" s="278"/>
      <c r="N316" s="271"/>
      <c r="O316" s="1551"/>
      <c r="P316" s="1551"/>
      <c r="AH316" s="1558">
        <v>0</v>
      </c>
    </row>
    <row r="317" spans="1:34" s="1562" customFormat="1" ht="0.75" hidden="1" customHeight="1">
      <c r="A317" s="1707"/>
      <c r="B317" s="1707"/>
      <c r="C317" s="306" t="s">
        <v>1153</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259</v>
      </c>
      <c r="B318" s="1707"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8"/>
      <c r="N318" s="271"/>
      <c r="O318" s="1551"/>
      <c r="P318" s="1551"/>
      <c r="AH318" s="1558">
        <v>0</v>
      </c>
    </row>
    <row r="319" spans="1:34" s="1562" customFormat="1" ht="18.75" hidden="1" customHeight="1">
      <c r="A319" s="1707"/>
      <c r="B319" s="1707"/>
      <c r="C319" s="306" t="s">
        <v>1146</v>
      </c>
      <c r="D319" s="2338"/>
      <c r="E319" s="2138"/>
      <c r="F319" s="2276"/>
      <c r="G319" s="2313"/>
      <c r="H319" s="1427"/>
      <c r="I319" s="588" t="s">
        <v>1145</v>
      </c>
      <c r="J319" s="508"/>
      <c r="K319" s="1427"/>
      <c r="L319" s="151"/>
      <c r="M319" s="278"/>
      <c r="N319" s="271"/>
      <c r="O319" s="1551"/>
      <c r="P319" s="1551"/>
      <c r="AH319" s="1558">
        <v>0</v>
      </c>
    </row>
    <row r="320" spans="1:34" s="1562" customFormat="1" ht="0.75" hidden="1" customHeight="1">
      <c r="A320" s="1707"/>
      <c r="B320" s="1707"/>
      <c r="C320" s="306" t="s">
        <v>1153</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264</v>
      </c>
      <c r="B321" s="1707"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8"/>
      <c r="N321" s="271"/>
      <c r="O321" s="1551"/>
      <c r="P321" s="1551"/>
      <c r="AH321" s="1558">
        <v>0</v>
      </c>
    </row>
    <row r="322" spans="1:34" s="1562" customFormat="1" ht="18.75" hidden="1" customHeight="1">
      <c r="A322" s="1707"/>
      <c r="B322" s="1707"/>
      <c r="C322" s="306" t="s">
        <v>1146</v>
      </c>
      <c r="D322" s="2338"/>
      <c r="E322" s="2138"/>
      <c r="F322" s="2276"/>
      <c r="G322" s="2313"/>
      <c r="H322" s="1427"/>
      <c r="I322" s="588" t="s">
        <v>1145</v>
      </c>
      <c r="J322" s="508"/>
      <c r="K322" s="1427"/>
      <c r="L322" s="151"/>
      <c r="M322" s="278"/>
      <c r="N322" s="271"/>
      <c r="O322" s="1551"/>
      <c r="P322" s="1551"/>
      <c r="AH322" s="1558">
        <v>0</v>
      </c>
    </row>
    <row r="323" spans="1:34" s="1562" customFormat="1" ht="0.75" hidden="1" customHeight="1">
      <c r="A323" s="1707"/>
      <c r="B323" s="1707"/>
      <c r="C323" s="306" t="s">
        <v>1153</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269</v>
      </c>
      <c r="B324" s="1707"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8"/>
      <c r="N324" s="271"/>
      <c r="O324" s="1551"/>
      <c r="P324" s="1551"/>
      <c r="AH324" s="1558">
        <v>0</v>
      </c>
    </row>
    <row r="325" spans="1:34" s="1562" customFormat="1" ht="18.75" hidden="1" customHeight="1">
      <c r="A325" s="1707"/>
      <c r="B325" s="1707"/>
      <c r="C325" s="306" t="s">
        <v>1146</v>
      </c>
      <c r="D325" s="2338"/>
      <c r="E325" s="2138"/>
      <c r="F325" s="2276"/>
      <c r="G325" s="2313"/>
      <c r="H325" s="1427"/>
      <c r="I325" s="588" t="s">
        <v>1145</v>
      </c>
      <c r="J325" s="508"/>
      <c r="K325" s="1427"/>
      <c r="L325" s="151"/>
      <c r="M325" s="278"/>
      <c r="N325" s="271"/>
      <c r="O325" s="1551"/>
      <c r="P325" s="1551"/>
      <c r="AH325" s="1558">
        <v>0</v>
      </c>
    </row>
    <row r="326" spans="1:34" s="1562" customFormat="1" ht="0.75" hidden="1" customHeight="1">
      <c r="A326" s="1707"/>
      <c r="B326" s="1707"/>
      <c r="C326" s="306" t="s">
        <v>1153</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274</v>
      </c>
      <c r="B327" s="1707"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8"/>
      <c r="N327" s="271"/>
      <c r="O327" s="1551"/>
      <c r="P327" s="1551"/>
      <c r="AH327" s="1558">
        <v>0</v>
      </c>
    </row>
    <row r="328" spans="1:34" s="1562" customFormat="1" ht="18.75" hidden="1" customHeight="1">
      <c r="A328" s="1707"/>
      <c r="B328" s="1707"/>
      <c r="C328" s="306" t="s">
        <v>1146</v>
      </c>
      <c r="D328" s="2338"/>
      <c r="E328" s="2138"/>
      <c r="F328" s="2276"/>
      <c r="G328" s="2313"/>
      <c r="H328" s="1427"/>
      <c r="I328" s="588" t="s">
        <v>1145</v>
      </c>
      <c r="J328" s="508"/>
      <c r="K328" s="1427"/>
      <c r="L328" s="151"/>
      <c r="M328" s="278"/>
      <c r="N328" s="271"/>
      <c r="O328" s="1551"/>
      <c r="P328" s="1551"/>
      <c r="AH328" s="1558">
        <v>0</v>
      </c>
    </row>
    <row r="329" spans="1:34" s="1562" customFormat="1" ht="1.1499999999999999" customHeight="1">
      <c r="A329" s="1707"/>
      <c r="B329" s="1707"/>
      <c r="C329" s="306" t="s">
        <v>1153</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688</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МУП "Лог ЖКХ"</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299</v>
      </c>
      <c r="E8" s="2143"/>
      <c r="F8" s="2143"/>
      <c r="G8" s="2143"/>
      <c r="H8" s="2286" t="s">
        <v>300</v>
      </c>
      <c r="R8" s="311">
        <v>14</v>
      </c>
    </row>
    <row r="9" spans="1:18" ht="24" customHeight="1">
      <c r="C9" s="313"/>
      <c r="D9" s="323" t="s">
        <v>87</v>
      </c>
      <c r="E9" s="47" t="s">
        <v>301</v>
      </c>
      <c r="F9" s="47" t="s">
        <v>302</v>
      </c>
      <c r="G9" s="47" t="s">
        <v>389</v>
      </c>
      <c r="H9" s="2286"/>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c r="G10" s="150"/>
      <c r="H10" s="2098" t="s">
        <v>1154</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c r="G11" s="150"/>
      <c r="H11" s="209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321</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1155</v>
      </c>
      <c r="E5" s="2163"/>
      <c r="F5" s="2163"/>
      <c r="G5" s="2163"/>
      <c r="H5" s="2163"/>
      <c r="I5" s="2163"/>
      <c r="J5" s="2163"/>
      <c r="V5" s="442">
        <v>63</v>
      </c>
    </row>
    <row r="6" spans="1:22" ht="15.75" customHeight="1">
      <c r="C6" s="113"/>
      <c r="D6" s="2135" t="str">
        <f>IF(org=0,"Не определено",org)</f>
        <v>МУП "Лог ЖКХ"</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269" t="s">
        <v>105</v>
      </c>
      <c r="F9" s="2270"/>
      <c r="G9" s="2294" t="str">
        <f>IF(G8="","",INDEX(DIFFERENTIATION_UNMERGE_VD,MATCH(G8,DIFFERENTIATION_ID_DIFF,0)))</f>
        <v/>
      </c>
      <c r="H9" s="2295"/>
      <c r="I9" s="2294" t="str">
        <f>IF(I8="","",INDEX(DIFFERENTIATION_UNMERGE_VD,MATCH(I8,DIFFERENTIATION_ID_DIFF,0)))</f>
        <v>Водоотведение</v>
      </c>
      <c r="J9" s="2295"/>
      <c r="K9" s="2113" t="s">
        <v>300</v>
      </c>
      <c r="V9" s="442">
        <v>15</v>
      </c>
    </row>
    <row r="10" spans="1:22" s="1562" customFormat="1" ht="15.75" customHeight="1">
      <c r="A10" s="694"/>
      <c r="C10" s="113"/>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299</v>
      </c>
      <c r="E12" s="2272"/>
      <c r="F12" s="2272"/>
      <c r="G12" s="817"/>
      <c r="H12" s="817"/>
      <c r="I12" s="817"/>
      <c r="J12" s="817"/>
      <c r="K12" s="2118"/>
      <c r="U12" s="612"/>
      <c r="V12" s="693">
        <v>15</v>
      </c>
    </row>
    <row r="13" spans="1:22" ht="35.65" customHeight="1">
      <c r="C13" s="113"/>
      <c r="D13" s="736" t="s">
        <v>87</v>
      </c>
      <c r="E13" s="738" t="s">
        <v>301</v>
      </c>
      <c r="F13" s="738" t="s">
        <v>565</v>
      </c>
      <c r="G13" s="739" t="s">
        <v>302</v>
      </c>
      <c r="H13" s="738" t="s">
        <v>389</v>
      </c>
      <c r="I13" s="739" t="s">
        <v>302</v>
      </c>
      <c r="J13" s="738" t="s">
        <v>389</v>
      </c>
      <c r="K13" s="2168"/>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808</v>
      </c>
      <c r="F15" s="458" t="s">
        <v>809</v>
      </c>
      <c r="G15" s="615"/>
      <c r="H15" s="615"/>
      <c r="I15" s="615"/>
      <c r="J15" s="615"/>
      <c r="K15" s="226" t="s">
        <v>810</v>
      </c>
      <c r="V15" s="442">
        <v>0</v>
      </c>
    </row>
    <row r="16" spans="1:22" ht="22.5" hidden="1" customHeight="1">
      <c r="A16" s="442"/>
      <c r="C16" s="463"/>
      <c r="D16" s="458">
        <v>2</v>
      </c>
      <c r="E16" s="216" t="s">
        <v>811</v>
      </c>
      <c r="F16" s="458" t="s">
        <v>812</v>
      </c>
      <c r="G16" s="615"/>
      <c r="H16" s="615"/>
      <c r="I16" s="615"/>
      <c r="J16" s="615"/>
      <c r="K16" s="226" t="s">
        <v>813</v>
      </c>
      <c r="V16" s="442">
        <v>0</v>
      </c>
    </row>
    <row r="17" spans="1:22" ht="123.75" hidden="1" customHeight="1">
      <c r="A17" s="442"/>
      <c r="C17" s="463"/>
      <c r="D17" s="458">
        <v>3</v>
      </c>
      <c r="E17" s="216" t="s">
        <v>1156</v>
      </c>
      <c r="F17" s="458" t="s">
        <v>305</v>
      </c>
      <c r="G17" s="615"/>
      <c r="H17" s="615"/>
      <c r="I17" s="615"/>
      <c r="J17" s="615"/>
      <c r="K17" s="226" t="s">
        <v>1157</v>
      </c>
      <c r="V17" s="442">
        <v>0</v>
      </c>
    </row>
    <row r="18" spans="1:22" ht="48.2" customHeight="1">
      <c r="A18" s="442"/>
      <c r="C18" s="463"/>
      <c r="D18" s="458">
        <v>3</v>
      </c>
      <c r="E18" s="216" t="s">
        <v>814</v>
      </c>
      <c r="F18" s="458" t="s">
        <v>305</v>
      </c>
      <c r="G18" s="740" t="s">
        <v>305</v>
      </c>
      <c r="H18" s="741" t="s">
        <v>305</v>
      </c>
      <c r="I18" s="458" t="s">
        <v>305</v>
      </c>
      <c r="J18" s="515" t="s">
        <v>305</v>
      </c>
      <c r="K18" s="226" t="s">
        <v>1158</v>
      </c>
      <c r="V18" s="442">
        <v>46</v>
      </c>
    </row>
    <row r="19" spans="1:22" ht="35.65" customHeight="1">
      <c r="A19" s="442"/>
      <c r="C19" s="463"/>
      <c r="D19" s="476" t="s">
        <v>323</v>
      </c>
      <c r="E19" s="496" t="s">
        <v>816</v>
      </c>
      <c r="F19" s="458" t="s">
        <v>817</v>
      </c>
      <c r="G19" s="748"/>
      <c r="H19" s="45"/>
      <c r="I19" s="748"/>
      <c r="J19" s="749"/>
      <c r="K19" s="616"/>
      <c r="V19" s="442">
        <v>34</v>
      </c>
    </row>
    <row r="20" spans="1:22" ht="35.65" customHeight="1">
      <c r="A20" s="442"/>
      <c r="C20" s="463"/>
      <c r="D20" s="1816" t="s">
        <v>331</v>
      </c>
      <c r="E20" s="496" t="s">
        <v>818</v>
      </c>
      <c r="F20" s="458" t="s">
        <v>819</v>
      </c>
      <c r="G20" s="748"/>
      <c r="H20" s="45"/>
      <c r="I20" s="748"/>
      <c r="J20" s="45"/>
      <c r="K20" s="616"/>
      <c r="V20" s="442">
        <v>34</v>
      </c>
    </row>
    <row r="21" spans="1:22" ht="48.2" customHeight="1">
      <c r="A21" s="442"/>
      <c r="C21" s="463"/>
      <c r="D21" s="1816" t="s">
        <v>333</v>
      </c>
      <c r="E21" s="496" t="s">
        <v>820</v>
      </c>
      <c r="F21" s="458" t="s">
        <v>570</v>
      </c>
      <c r="G21" s="617"/>
      <c r="H21" s="45"/>
      <c r="I21" s="617"/>
      <c r="J21" s="45"/>
      <c r="K21" s="616"/>
      <c r="V21" s="442">
        <v>46</v>
      </c>
    </row>
    <row r="22" spans="1:22" ht="67.5" hidden="1" customHeight="1">
      <c r="A22" s="442"/>
      <c r="C22" s="463"/>
      <c r="D22" s="458">
        <v>5</v>
      </c>
      <c r="E22" s="216" t="s">
        <v>1159</v>
      </c>
      <c r="F22" s="458" t="s">
        <v>557</v>
      </c>
      <c r="G22" s="618"/>
      <c r="H22" s="619"/>
      <c r="I22" s="618"/>
      <c r="J22" s="619"/>
      <c r="K22" s="226" t="s">
        <v>1160</v>
      </c>
      <c r="V22" s="442">
        <v>0</v>
      </c>
    </row>
    <row r="23" spans="1:22" ht="33.75" hidden="1" customHeight="1">
      <c r="C23" s="388"/>
      <c r="D23" s="458">
        <v>6</v>
      </c>
      <c r="E23" s="216" t="s">
        <v>1161</v>
      </c>
      <c r="F23" s="458" t="s">
        <v>1162</v>
      </c>
      <c r="G23" s="618"/>
      <c r="H23" s="618"/>
      <c r="I23" s="618"/>
      <c r="J23" s="618"/>
      <c r="K23" s="226"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65</v>
      </c>
      <c r="E2" s="1006" t="s">
        <v>1207</v>
      </c>
      <c r="F2" s="1006" t="s">
        <v>35</v>
      </c>
      <c r="G2" s="1006" t="s">
        <v>1208</v>
      </c>
      <c r="H2" s="1007" t="s">
        <v>1209</v>
      </c>
      <c r="I2" s="1006" t="s">
        <v>109</v>
      </c>
      <c r="J2" s="1006" t="s">
        <v>1210</v>
      </c>
      <c r="K2" s="1008" t="s">
        <v>1211</v>
      </c>
      <c r="L2" s="1009"/>
      <c r="M2" s="1008">
        <v>1</v>
      </c>
      <c r="N2" s="1089" t="s">
        <v>1212</v>
      </c>
      <c r="O2" s="1007" t="s">
        <v>1213</v>
      </c>
      <c r="P2" s="1010" t="s">
        <v>38</v>
      </c>
      <c r="Q2" s="1011" t="s">
        <v>1214</v>
      </c>
      <c r="R2" s="81" t="s">
        <v>1215</v>
      </c>
      <c r="S2" s="81"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1229</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54</v>
      </c>
      <c r="I3" s="1006" t="s">
        <v>110</v>
      </c>
      <c r="J3" s="1006" t="s">
        <v>555</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1231</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1220</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90</v>
      </c>
      <c r="K5" s="1008" t="s">
        <v>1306</v>
      </c>
      <c r="L5" s="1009">
        <f>IFERROR(MATCH(K5,OFFER_METHOD,0),0)</f>
        <v>0</v>
      </c>
      <c r="M5" s="1008">
        <v>4</v>
      </c>
      <c r="N5" s="1021" t="s">
        <v>1307</v>
      </c>
      <c r="O5" s="1006" t="s">
        <v>1308</v>
      </c>
      <c r="Q5" s="1011" t="s">
        <v>1309</v>
      </c>
      <c r="R5" s="81"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1219</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1" t="s">
        <v>1214</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91</v>
      </c>
      <c r="J7" s="1006" t="s">
        <v>1350</v>
      </c>
      <c r="N7" s="1025" t="s">
        <v>1351</v>
      </c>
      <c r="O7" s="1006" t="s">
        <v>1352</v>
      </c>
      <c r="U7" s="1009" t="s">
        <v>19</v>
      </c>
      <c r="V7" s="307" t="s">
        <v>91</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92</v>
      </c>
      <c r="J8" s="1006" t="s">
        <v>1367</v>
      </c>
      <c r="N8" s="1090" t="s">
        <v>1368</v>
      </c>
      <c r="O8" s="1006" t="s">
        <v>1369</v>
      </c>
      <c r="V8" s="307" t="s">
        <v>92</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16</v>
      </c>
      <c r="B9" s="1005">
        <v>2007</v>
      </c>
      <c r="E9" s="1006" t="s">
        <v>1381</v>
      </c>
      <c r="F9" s="1022"/>
      <c r="G9" s="997" t="s">
        <v>1382</v>
      </c>
      <c r="H9" s="997" t="s">
        <v>1383</v>
      </c>
      <c r="I9" s="1006" t="s">
        <v>112</v>
      </c>
      <c r="O9" s="1006" t="s">
        <v>1384</v>
      </c>
      <c r="V9" s="307" t="s">
        <v>112</v>
      </c>
      <c r="W9" s="1014"/>
      <c r="X9" s="1005" t="s">
        <v>191</v>
      </c>
      <c r="Y9" s="1005" t="s">
        <v>1220</v>
      </c>
      <c r="Z9" s="1020">
        <v>1</v>
      </c>
      <c r="AA9" s="1023"/>
      <c r="AK9" s="1006" t="s">
        <v>1385</v>
      </c>
      <c r="AP9" s="1017" t="s">
        <v>1386</v>
      </c>
      <c r="AQ9" s="1018" t="s">
        <v>1386</v>
      </c>
      <c r="AW9" s="1047" t="s">
        <v>1387</v>
      </c>
      <c r="AX9" s="1047" t="s">
        <v>1387</v>
      </c>
      <c r="AZ9" s="1047" t="s">
        <v>1388</v>
      </c>
      <c r="BB9" s="1047" t="s">
        <v>1389</v>
      </c>
      <c r="BC9" s="1047" t="s">
        <v>1322</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1322</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2"/>
      <c r="X11" s="1014" t="s">
        <v>1386</v>
      </c>
      <c r="Y11" s="1005" t="s">
        <v>1417</v>
      </c>
      <c r="Z11" s="1020"/>
      <c r="AP11" s="1017" t="s">
        <v>191</v>
      </c>
      <c r="AQ11" s="1019" t="s">
        <v>191</v>
      </c>
      <c r="AW11" s="1047" t="s">
        <v>1418</v>
      </c>
      <c r="AX11" s="1047" t="s">
        <v>1418</v>
      </c>
      <c r="AZ11" s="1047" t="s">
        <v>1419</v>
      </c>
      <c r="BB11" s="1047" t="s">
        <v>1420</v>
      </c>
      <c r="BC11" s="1047" t="s">
        <v>1322</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1214</v>
      </c>
      <c r="V12" s="307" t="s">
        <v>151</v>
      </c>
      <c r="W12" s="1019"/>
      <c r="X12" s="1014" t="s">
        <v>1428</v>
      </c>
      <c r="Y12" s="1005" t="s">
        <v>1220</v>
      </c>
      <c r="AP12" s="1017"/>
      <c r="AW12" s="1047" t="s">
        <v>150</v>
      </c>
      <c r="AX12" s="1047" t="s">
        <v>150</v>
      </c>
      <c r="AZ12" s="1047" t="s">
        <v>1429</v>
      </c>
      <c r="BB12" s="1047" t="s">
        <v>1430</v>
      </c>
      <c r="BC12" s="1047" t="s">
        <v>1322</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1253</v>
      </c>
      <c r="Y14" s="1005" t="s">
        <v>1220</v>
      </c>
      <c r="AW14" s="1047" t="s">
        <v>152</v>
      </c>
      <c r="AX14" s="1047" t="s">
        <v>152</v>
      </c>
      <c r="AZ14" s="997" t="s">
        <v>1445</v>
      </c>
      <c r="BB14" s="1047" t="s">
        <v>1446</v>
      </c>
      <c r="BC14" s="1047" t="s">
        <v>1438</v>
      </c>
      <c r="BE14" s="1047">
        <v>2012</v>
      </c>
      <c r="BH14" s="998" t="s">
        <v>1362</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1373</v>
      </c>
      <c r="BB15" s="1047" t="s">
        <v>1454</v>
      </c>
      <c r="BC15" s="1047" t="s">
        <v>1438</v>
      </c>
      <c r="BE15" s="1047">
        <v>2013</v>
      </c>
      <c r="BH15" s="998" t="s">
        <v>1378</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1322</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1322</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166</v>
      </c>
      <c r="I19" s="1006" t="s">
        <v>1493</v>
      </c>
      <c r="N19" s="1085" t="s">
        <v>1494</v>
      </c>
      <c r="X19" s="1017"/>
      <c r="AW19" s="1047" t="s">
        <v>1479</v>
      </c>
      <c r="AX19" s="1047" t="s">
        <v>1479</v>
      </c>
      <c r="AZ19" s="997" t="s">
        <v>1495</v>
      </c>
      <c r="BB19" s="1047" t="s">
        <v>1496</v>
      </c>
      <c r="BC19" s="1047" t="s">
        <v>1322</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1362</v>
      </c>
      <c r="BL20" s="998" t="s">
        <v>1362</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1322</v>
      </c>
      <c r="BE21" s="1047">
        <v>2019</v>
      </c>
      <c r="BH21" s="998" t="s">
        <v>1441</v>
      </c>
      <c r="BJ21" s="998" t="s">
        <v>1378</v>
      </c>
      <c r="BL21" s="998" t="s">
        <v>1378</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1322</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1231</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01.01.2026</v>
      </c>
      <c r="F29" s="1033" t="str">
        <f>IF(TEMPLATE_GROUP="","",INDEX(EndDateList,MATCH(TEMPLATE_GROUP,CodeTemplateList,0),1))</f>
        <v>31.03.2026</v>
      </c>
      <c r="H29" s="1034" t="s">
        <v>1568</v>
      </c>
      <c r="AX29" s="1047" t="s">
        <v>1569</v>
      </c>
      <c r="AZ29" s="1047" t="s">
        <v>1215</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01.01.2026</v>
      </c>
      <c r="F32" s="1033" t="str">
        <f>IF(TEMPLATE_GROUP="","",INDEX(EndDateList,MATCH(TEMPLATE_GROUP,CodeTemplateList,0),1))</f>
        <v>31.03.2026</v>
      </c>
      <c r="H32" s="1038" t="s">
        <v>1579</v>
      </c>
      <c r="O32" s="1004" t="s">
        <v>1213</v>
      </c>
      <c r="AX32" s="1047" t="s">
        <v>1580</v>
      </c>
      <c r="AZ32" s="1047" t="s">
        <v>1310</v>
      </c>
      <c r="BE32" s="1047">
        <v>2030</v>
      </c>
      <c r="BJ32" s="998" t="s">
        <v>1465</v>
      </c>
      <c r="BL32" s="998" t="s">
        <v>1465</v>
      </c>
    </row>
    <row r="33" spans="1:66" ht="11.25" customHeight="1">
      <c r="A33" s="1004" t="s">
        <v>1581</v>
      </c>
      <c r="O33" s="1004" t="s">
        <v>1239</v>
      </c>
      <c r="AX33" s="1047" t="s">
        <v>1582</v>
      </c>
      <c r="AZ33" s="1047" t="s">
        <v>1214</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1308</v>
      </c>
      <c r="AX35" s="1047" t="s">
        <v>1586</v>
      </c>
      <c r="AZ35" s="997" t="s">
        <v>1587</v>
      </c>
      <c r="BE35" s="1047">
        <v>2033</v>
      </c>
      <c r="BL35" s="998" t="s">
        <v>1588</v>
      </c>
    </row>
    <row r="36" spans="1:66" ht="11.25" customHeight="1">
      <c r="A36" s="1796" t="s">
        <v>1589</v>
      </c>
      <c r="D36" s="1039" t="s">
        <v>1590</v>
      </c>
      <c r="E36" s="1040" t="s">
        <v>906</v>
      </c>
      <c r="F36" s="1041" t="str">
        <f>INDEX(E37:E41,MATCH(TEMPLATE_SPHERE,F37:F41,0))</f>
        <v>водоотведения</v>
      </c>
      <c r="G36" s="1041" t="str">
        <f>INDEX(G37:G41,MATCH(TEMPLATE_SPHERE,F37:F41,0))</f>
        <v>водоотведение</v>
      </c>
      <c r="O36" s="1004" t="s">
        <v>1333</v>
      </c>
      <c r="AX36" s="1047" t="s">
        <v>1591</v>
      </c>
      <c r="AZ36" s="1047" t="s">
        <v>1214</v>
      </c>
      <c r="BE36" s="1047">
        <v>2034</v>
      </c>
      <c r="BL36" s="998" t="s">
        <v>1592</v>
      </c>
    </row>
    <row r="37" spans="1:66" ht="11.25" customHeight="1">
      <c r="A37" s="1004" t="s">
        <v>1593</v>
      </c>
      <c r="E37" s="344" t="s">
        <v>1594</v>
      </c>
      <c r="F37" s="1042" t="s">
        <v>807</v>
      </c>
      <c r="G37" s="344" t="s">
        <v>1595</v>
      </c>
      <c r="O37" s="1004" t="s">
        <v>1352</v>
      </c>
      <c r="AX37" s="1047" t="s">
        <v>1596</v>
      </c>
      <c r="AZ37" s="1047" t="s">
        <v>1241</v>
      </c>
      <c r="BE37" s="1047">
        <v>2035</v>
      </c>
    </row>
    <row r="38" spans="1:66" ht="11.25" customHeight="1">
      <c r="A38" s="1004" t="s">
        <v>1597</v>
      </c>
      <c r="E38" s="344" t="s">
        <v>1598</v>
      </c>
      <c r="F38" s="1043" t="s">
        <v>853</v>
      </c>
      <c r="G38" s="344" t="s">
        <v>1599</v>
      </c>
      <c r="O38" s="1004" t="s">
        <v>1369</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1309</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1026</v>
      </c>
      <c r="BL40" s="1144" t="s">
        <v>1026</v>
      </c>
      <c r="BN40" s="998" t="s">
        <v>1060</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1022</v>
      </c>
      <c r="BL41" s="1144" t="s">
        <v>1022</v>
      </c>
      <c r="BN41" s="998" t="s">
        <v>1047</v>
      </c>
    </row>
    <row r="42" spans="1:66" ht="11.25" customHeight="1">
      <c r="A42" s="1004" t="s">
        <v>1622</v>
      </c>
      <c r="AX42" s="1047" t="s">
        <v>1623</v>
      </c>
      <c r="AZ42" s="1047" t="s">
        <v>1213</v>
      </c>
      <c r="BE42" s="1047">
        <v>2040</v>
      </c>
      <c r="BH42" s="998" t="s">
        <v>1044</v>
      </c>
      <c r="BJ42" s="1144" t="s">
        <v>1024</v>
      </c>
      <c r="BL42" s="1144" t="s">
        <v>1024</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1044</v>
      </c>
      <c r="BL44" s="1144" t="s">
        <v>1044</v>
      </c>
      <c r="BN44" s="998" t="s">
        <v>1635</v>
      </c>
    </row>
    <row r="45" spans="1:66" ht="11.25" customHeight="1">
      <c r="A45" s="1004" t="s">
        <v>1636</v>
      </c>
      <c r="D45" s="1039" t="s">
        <v>1637</v>
      </c>
      <c r="E45" s="1040" t="s">
        <v>1638</v>
      </c>
      <c r="F45" s="728" t="s">
        <v>1639</v>
      </c>
      <c r="G45" s="727" t="s">
        <v>1640</v>
      </c>
      <c r="H45" s="730"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1038</v>
      </c>
      <c r="BL45" s="1144" t="s">
        <v>1038</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1647</v>
      </c>
      <c r="AZ46" s="1047" t="s">
        <v>1333</v>
      </c>
      <c r="BE46" s="1047">
        <v>2044</v>
      </c>
      <c r="BH46" s="998" t="s">
        <v>1047</v>
      </c>
      <c r="BJ46" s="1144" t="s">
        <v>1028</v>
      </c>
      <c r="BL46" s="1144" t="s">
        <v>1028</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1650</v>
      </c>
      <c r="AZ47" s="1047" t="s">
        <v>1352</v>
      </c>
      <c r="BE47" s="1047">
        <v>2045</v>
      </c>
      <c r="BH47" s="998" t="s">
        <v>1624</v>
      </c>
      <c r="BJ47" s="1144" t="s">
        <v>1030</v>
      </c>
      <c r="BL47" s="1144" t="s">
        <v>1030</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9" t="b">
        <f>IF(f_year="",TRUE,FALSE)</f>
        <v>0</v>
      </c>
      <c r="J48" s="1672" t="s">
        <v>1655</v>
      </c>
      <c r="K48" s="1673"/>
      <c r="AX48" s="1047" t="s">
        <v>1656</v>
      </c>
      <c r="AZ48" s="1047" t="s">
        <v>1369</v>
      </c>
      <c r="BE48" s="1047">
        <v>2046</v>
      </c>
      <c r="BH48" s="998" t="s">
        <v>1628</v>
      </c>
      <c r="BJ48" s="1144" t="s">
        <v>1032</v>
      </c>
      <c r="BL48" s="1144" t="s">
        <v>1032</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1661</v>
      </c>
      <c r="AZ49" s="1047" t="s">
        <v>1384</v>
      </c>
      <c r="BE49" s="1047">
        <v>2047</v>
      </c>
      <c r="BH49" s="998" t="s">
        <v>1048</v>
      </c>
      <c r="BJ49" s="1144" t="s">
        <v>1034</v>
      </c>
      <c r="BL49" s="1144" t="s">
        <v>1034</v>
      </c>
    </row>
    <row r="50" spans="1:64" ht="11.25" customHeight="1">
      <c r="A50" s="1004" t="s">
        <v>1662</v>
      </c>
      <c r="E50" s="344" t="s">
        <v>1663</v>
      </c>
      <c r="F50" s="1043" t="s">
        <v>1018</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1664</v>
      </c>
      <c r="AZ50" s="1047" t="s">
        <v>1400</v>
      </c>
      <c r="BE50" s="1047">
        <v>2048</v>
      </c>
      <c r="BH50" s="998" t="s">
        <v>1635</v>
      </c>
      <c r="BJ50" s="1144" t="s">
        <v>1036</v>
      </c>
      <c r="BL50" s="1144" t="s">
        <v>1036</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1668</v>
      </c>
      <c r="AZ51" s="1047" t="s">
        <v>1416</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1673</v>
      </c>
      <c r="AZ52" s="1047" t="s">
        <v>1214</v>
      </c>
      <c r="BE52" s="1047">
        <v>2050</v>
      </c>
      <c r="BH52" s="998" t="s">
        <v>1648</v>
      </c>
      <c r="BJ52" s="1144" t="s">
        <v>1047</v>
      </c>
      <c r="BL52" s="1144" t="s">
        <v>1047</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1676</v>
      </c>
      <c r="K53" s="1673"/>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1216</v>
      </c>
      <c r="BE55" s="1047">
        <v>2053</v>
      </c>
      <c r="BH55" s="1000" t="s">
        <v>22</v>
      </c>
      <c r="BJ55" s="1144" t="s">
        <v>1048</v>
      </c>
      <c r="BL55" s="1144" t="s">
        <v>1048</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1580</v>
      </c>
      <c r="F59" s="1004" t="s">
        <v>1694</v>
      </c>
      <c r="AX59" s="1047" t="s">
        <v>1695</v>
      </c>
      <c r="AZ59" s="997" t="s">
        <v>1696</v>
      </c>
      <c r="BE59" s="1047">
        <v>2057</v>
      </c>
      <c r="BJ59" s="1144" t="s">
        <v>1651</v>
      </c>
      <c r="BL59" s="1144" t="s">
        <v>1651</v>
      </c>
    </row>
    <row r="60" spans="1:64" ht="11.25" customHeight="1">
      <c r="A60" s="1004" t="s">
        <v>1697</v>
      </c>
      <c r="D60" s="1046" t="s">
        <v>1698</v>
      </c>
      <c r="E60" s="1024" t="s">
        <v>1580</v>
      </c>
      <c r="F60" s="1004" t="s">
        <v>1694</v>
      </c>
      <c r="AX60" s="1047" t="s">
        <v>1699</v>
      </c>
      <c r="AZ60" s="1047" t="s">
        <v>1217</v>
      </c>
      <c r="BE60" s="1047">
        <v>2058</v>
      </c>
      <c r="BJ60" s="1144" t="s">
        <v>1657</v>
      </c>
      <c r="BL60" s="1144" t="s">
        <v>1657</v>
      </c>
    </row>
    <row r="61" spans="1:64" ht="11.25" customHeight="1">
      <c r="A61" s="1004" t="s">
        <v>1700</v>
      </c>
      <c r="D61" s="1046" t="s">
        <v>1701</v>
      </c>
      <c r="E61" s="1024" t="s">
        <v>1580</v>
      </c>
      <c r="F61" s="1004" t="s">
        <v>1694</v>
      </c>
      <c r="AX61" s="1047" t="s">
        <v>1702</v>
      </c>
      <c r="AZ61" s="1047" t="s">
        <v>1244</v>
      </c>
      <c r="BE61" s="1047">
        <v>2059</v>
      </c>
      <c r="BL61" s="1144" t="s">
        <v>1040</v>
      </c>
    </row>
    <row r="62" spans="1:64" ht="11.25" customHeight="1">
      <c r="A62" s="1004" t="s">
        <v>1703</v>
      </c>
      <c r="D62" s="1046" t="s">
        <v>131</v>
      </c>
      <c r="E62" s="1024">
        <v>30</v>
      </c>
      <c r="F62" s="1004" t="s">
        <v>1694</v>
      </c>
      <c r="AZ62" s="1047" t="s">
        <v>1279</v>
      </c>
      <c r="BE62" s="1047">
        <v>2060</v>
      </c>
      <c r="BL62" s="1144" t="s">
        <v>1042</v>
      </c>
    </row>
    <row r="63" spans="1:64" ht="11.25" customHeight="1">
      <c r="A63" s="1004" t="s">
        <v>1704</v>
      </c>
      <c r="D63" s="1046" t="s">
        <v>1705</v>
      </c>
      <c r="E63" s="1024">
        <v>30</v>
      </c>
      <c r="F63" s="1004" t="s">
        <v>1694</v>
      </c>
      <c r="AZ63" s="1047" t="s">
        <v>1311</v>
      </c>
      <c r="BE63" s="1047">
        <v>2061</v>
      </c>
    </row>
    <row r="64" spans="1:64" ht="11.25" customHeight="1">
      <c r="A64" s="1004" t="s">
        <v>1706</v>
      </c>
      <c r="D64" s="1046" t="s">
        <v>1707</v>
      </c>
      <c r="E64" s="1024">
        <v>30</v>
      </c>
      <c r="F64" s="1004" t="s">
        <v>1694</v>
      </c>
      <c r="AZ64" s="1047" t="s">
        <v>1334</v>
      </c>
      <c r="BE64" s="1047">
        <v>2062</v>
      </c>
    </row>
    <row r="65" spans="1:66" ht="11.25" customHeight="1">
      <c r="A65" s="1004" t="s">
        <v>1708</v>
      </c>
      <c r="D65" s="1004"/>
      <c r="BE65" s="1047">
        <v>2063</v>
      </c>
    </row>
    <row r="66" spans="1:66" ht="11.25" customHeight="1">
      <c r="A66" s="1004" t="s">
        <v>1709</v>
      </c>
      <c r="AZ66" s="997" t="s">
        <v>1710</v>
      </c>
      <c r="BE66" s="1047">
        <v>2064</v>
      </c>
    </row>
    <row r="67" spans="1:66" ht="11.25" customHeight="1">
      <c r="A67" s="1004" t="s">
        <v>1711</v>
      </c>
      <c r="AZ67" s="1047" t="s">
        <v>1218</v>
      </c>
      <c r="BE67" s="1047">
        <v>2065</v>
      </c>
    </row>
    <row r="68" spans="1:66" ht="11.25" customHeight="1">
      <c r="A68" s="1004" t="s">
        <v>1712</v>
      </c>
      <c r="AZ68" s="1047" t="s">
        <v>1245</v>
      </c>
      <c r="BE68" s="1047">
        <v>2066</v>
      </c>
      <c r="BH68" s="997" t="s">
        <v>1713</v>
      </c>
      <c r="BJ68" s="997" t="s">
        <v>1714</v>
      </c>
      <c r="BL68" s="997" t="s">
        <v>1715</v>
      </c>
      <c r="BN68" s="997" t="s">
        <v>1716</v>
      </c>
    </row>
    <row r="69" spans="1:66" ht="11.25" customHeight="1">
      <c r="A69" s="1004" t="s">
        <v>1717</v>
      </c>
      <c r="AZ69" s="1047" t="s">
        <v>1280</v>
      </c>
      <c r="BE69" s="1047">
        <v>2067</v>
      </c>
      <c r="BH69" s="998" t="s">
        <v>1718</v>
      </c>
      <c r="BI69" s="1045" t="s">
        <v>109</v>
      </c>
      <c r="BJ69" s="998" t="s">
        <v>1719</v>
      </c>
      <c r="BK69" s="1045" t="s">
        <v>109</v>
      </c>
      <c r="BL69" s="998" t="s">
        <v>1720</v>
      </c>
      <c r="BM69" s="1000" t="s">
        <v>109</v>
      </c>
      <c r="BN69" s="998" t="s">
        <v>1721</v>
      </c>
    </row>
    <row r="70" spans="1:66" ht="11.25" customHeight="1">
      <c r="A70" s="1004" t="s">
        <v>1722</v>
      </c>
      <c r="AZ70" s="1047" t="s">
        <v>1312</v>
      </c>
      <c r="BE70" s="1047">
        <v>2068</v>
      </c>
      <c r="BH70" s="998" t="s">
        <v>1723</v>
      </c>
      <c r="BJ70" s="998" t="s">
        <v>1724</v>
      </c>
      <c r="BL70" s="998" t="s">
        <v>1725</v>
      </c>
      <c r="BN70" s="998" t="s">
        <v>1726</v>
      </c>
    </row>
    <row r="71" spans="1:66" ht="11.25" customHeight="1">
      <c r="A71" s="1004" t="s">
        <v>1727</v>
      </c>
      <c r="AZ71" s="1047" t="s">
        <v>1314</v>
      </c>
      <c r="BE71" s="1047">
        <v>2069</v>
      </c>
      <c r="BH71" s="998" t="s">
        <v>1728</v>
      </c>
      <c r="BI71" s="1045" t="s">
        <v>89</v>
      </c>
      <c r="BJ71" s="998" t="s">
        <v>1729</v>
      </c>
      <c r="BK71" s="1045" t="s">
        <v>89</v>
      </c>
      <c r="BL71" s="998" t="s">
        <v>1730</v>
      </c>
      <c r="BM71" s="1000" t="s">
        <v>89</v>
      </c>
      <c r="BN71" s="998" t="s">
        <v>1731</v>
      </c>
    </row>
    <row r="72" spans="1:66" ht="11.25" customHeight="1">
      <c r="A72" s="1004" t="s">
        <v>1732</v>
      </c>
      <c r="AZ72" s="1047" t="s">
        <v>19</v>
      </c>
      <c r="BE72" s="1047">
        <v>2070</v>
      </c>
      <c r="BH72" s="998" t="s">
        <v>1733</v>
      </c>
      <c r="BJ72" s="998" t="s">
        <v>1733</v>
      </c>
      <c r="BL72" s="998" t="s">
        <v>1733</v>
      </c>
      <c r="BN72" s="998" t="s">
        <v>1734</v>
      </c>
    </row>
    <row r="73" spans="1:66" ht="11.25" customHeight="1">
      <c r="A73" s="1004" t="s">
        <v>1735</v>
      </c>
      <c r="BH73" s="998" t="s">
        <v>1736</v>
      </c>
      <c r="BI73" s="1045" t="s">
        <v>111</v>
      </c>
      <c r="BJ73" s="998" t="s">
        <v>1737</v>
      </c>
      <c r="BK73" s="1045" t="s">
        <v>111</v>
      </c>
      <c r="BL73" s="998" t="s">
        <v>1738</v>
      </c>
      <c r="BM73" s="1000" t="s">
        <v>111</v>
      </c>
      <c r="BN73" s="998" t="s">
        <v>1739</v>
      </c>
    </row>
    <row r="74" spans="1:66" ht="11.25" customHeight="1">
      <c r="A74" s="1004" t="s">
        <v>1740</v>
      </c>
      <c r="BH74" s="998" t="s">
        <v>1741</v>
      </c>
      <c r="BJ74" s="998" t="s">
        <v>1742</v>
      </c>
      <c r="BL74" s="998" t="s">
        <v>1743</v>
      </c>
      <c r="BN74" s="998" t="s">
        <v>1744</v>
      </c>
    </row>
    <row r="75" spans="1:66" ht="11.25" customHeight="1">
      <c r="A75" s="1004" t="s">
        <v>1745</v>
      </c>
      <c r="AZ75" s="997" t="s">
        <v>1746</v>
      </c>
      <c r="BH75" s="998" t="s">
        <v>1747</v>
      </c>
      <c r="BJ75" s="998" t="s">
        <v>1747</v>
      </c>
      <c r="BL75" s="998" t="s">
        <v>1747</v>
      </c>
    </row>
    <row r="76" spans="1:66" ht="11.25" customHeight="1">
      <c r="A76" s="1004" t="s">
        <v>1748</v>
      </c>
      <c r="AZ76" s="1047" t="s">
        <v>1227</v>
      </c>
      <c r="BH76" s="998" t="s">
        <v>1749</v>
      </c>
      <c r="BJ76" s="998" t="s">
        <v>1750</v>
      </c>
      <c r="BL76" s="998" t="s">
        <v>1751</v>
      </c>
    </row>
    <row r="77" spans="1:66" ht="11.25" customHeight="1">
      <c r="A77" s="1004" t="s">
        <v>1752</v>
      </c>
      <c r="AZ77" s="1047" t="s">
        <v>1255</v>
      </c>
    </row>
    <row r="78" spans="1:66" ht="11.25" customHeight="1">
      <c r="A78" s="1004" t="s">
        <v>1753</v>
      </c>
      <c r="AZ78" s="1047" t="s">
        <v>1287</v>
      </c>
    </row>
    <row r="79" spans="1:66" ht="11.25" customHeight="1">
      <c r="A79" s="1004" t="s">
        <v>1754</v>
      </c>
      <c r="AZ79" s="1047" t="s">
        <v>1318</v>
      </c>
      <c r="BH79" s="997" t="s">
        <v>1755</v>
      </c>
      <c r="BJ79" s="997" t="s">
        <v>1756</v>
      </c>
      <c r="BL79" s="997" t="s">
        <v>1757</v>
      </c>
    </row>
    <row r="80" spans="1:66" ht="11.25" customHeight="1">
      <c r="A80" s="1004" t="s">
        <v>1758</v>
      </c>
      <c r="AZ80" s="1047" t="s">
        <v>1339</v>
      </c>
      <c r="BH80" s="998" t="s">
        <v>1759</v>
      </c>
      <c r="BJ80" s="998" t="s">
        <v>1760</v>
      </c>
      <c r="BL80" s="998" t="s">
        <v>1761</v>
      </c>
    </row>
    <row r="81" spans="1:66" ht="11.25" customHeight="1">
      <c r="A81" s="1004" t="s">
        <v>1762</v>
      </c>
      <c r="AZ81" s="1047" t="s">
        <v>1356</v>
      </c>
      <c r="BH81" s="998" t="s">
        <v>1763</v>
      </c>
      <c r="BJ81" s="998" t="s">
        <v>1764</v>
      </c>
      <c r="BL81" s="998" t="s">
        <v>1765</v>
      </c>
    </row>
    <row r="82" spans="1:66" ht="11.25" customHeight="1">
      <c r="A82" s="1004" t="s">
        <v>1766</v>
      </c>
      <c r="AZ82" s="1047" t="s">
        <v>1371</v>
      </c>
      <c r="BH82" s="998" t="s">
        <v>1767</v>
      </c>
      <c r="BJ82" s="998" t="s">
        <v>1768</v>
      </c>
      <c r="BL82" s="998" t="s">
        <v>1769</v>
      </c>
    </row>
    <row r="83" spans="1:66" ht="11.25" customHeight="1">
      <c r="A83" s="1004" t="s">
        <v>1770</v>
      </c>
      <c r="BH83" s="998" t="s">
        <v>1771</v>
      </c>
      <c r="BJ83" s="998" t="s">
        <v>1772</v>
      </c>
      <c r="BL83" s="998" t="s">
        <v>1773</v>
      </c>
    </row>
    <row r="84" spans="1:66" ht="11.25" customHeight="1">
      <c r="A84" s="1004" t="s">
        <v>1774</v>
      </c>
      <c r="AZ84" s="997" t="s">
        <v>1775</v>
      </c>
    </row>
    <row r="85" spans="1:66" ht="11.25" customHeight="1">
      <c r="A85" s="1796" t="s">
        <v>1776</v>
      </c>
      <c r="AZ85" s="1047" t="s">
        <v>1777</v>
      </c>
    </row>
    <row r="86" spans="1:66" ht="11.25" customHeight="1">
      <c r="A86" s="1004" t="s">
        <v>1778</v>
      </c>
      <c r="AZ86" s="1047" t="s">
        <v>1779</v>
      </c>
      <c r="BH86" s="997" t="s">
        <v>1780</v>
      </c>
      <c r="BJ86" s="997" t="s">
        <v>1781</v>
      </c>
      <c r="BL86" s="997" t="s">
        <v>1782</v>
      </c>
    </row>
    <row r="87" spans="1:66" ht="11.25" customHeight="1">
      <c r="A87" s="1004" t="s">
        <v>1783</v>
      </c>
      <c r="AZ87" s="1047" t="s">
        <v>1784</v>
      </c>
      <c r="BH87" s="998" t="s">
        <v>1785</v>
      </c>
      <c r="BJ87" s="998" t="s">
        <v>1786</v>
      </c>
      <c r="BL87" s="998" t="s">
        <v>1787</v>
      </c>
    </row>
    <row r="88" spans="1:66" ht="11.25" customHeight="1">
      <c r="A88" s="1004" t="s">
        <v>1788</v>
      </c>
      <c r="AZ88" s="1533"/>
      <c r="BH88" s="998" t="s">
        <v>1789</v>
      </c>
      <c r="BJ88" s="998" t="s">
        <v>1790</v>
      </c>
      <c r="BL88" s="998" t="s">
        <v>1791</v>
      </c>
    </row>
    <row r="89" spans="1:66" ht="11.25" customHeight="1">
      <c r="A89" s="1004" t="s">
        <v>1792</v>
      </c>
      <c r="AZ89" s="997" t="s">
        <v>1793</v>
      </c>
    </row>
    <row r="90" spans="1:66" ht="11.25" customHeight="1">
      <c r="A90" s="1004" t="s">
        <v>1794</v>
      </c>
      <c r="AZ90" s="1047" t="s">
        <v>1018</v>
      </c>
    </row>
    <row r="91" spans="1:66" ht="11.25" customHeight="1">
      <c r="A91" s="1004" t="s">
        <v>1795</v>
      </c>
      <c r="AZ91" s="1047" t="s">
        <v>1054</v>
      </c>
      <c r="BH91" s="997" t="s">
        <v>1796</v>
      </c>
      <c r="BJ91" s="997" t="s">
        <v>1797</v>
      </c>
      <c r="BL91" s="997" t="s">
        <v>1798</v>
      </c>
    </row>
    <row r="92" spans="1:66" ht="11.25" customHeight="1">
      <c r="AZ92" s="1047" t="s">
        <v>1799</v>
      </c>
      <c r="BH92" s="998" t="s">
        <v>1800</v>
      </c>
      <c r="BJ92" s="998" t="s">
        <v>1801</v>
      </c>
      <c r="BL92" s="998" t="s">
        <v>1802</v>
      </c>
    </row>
    <row r="93" spans="1:66" ht="11.25" customHeight="1">
      <c r="AZ93" s="1047" t="s">
        <v>1803</v>
      </c>
      <c r="BH93" s="998" t="s">
        <v>1804</v>
      </c>
      <c r="BJ93" s="998" t="s">
        <v>1805</v>
      </c>
      <c r="BL93" s="998" t="s">
        <v>1806</v>
      </c>
    </row>
    <row r="94" spans="1:66" ht="11.25" customHeight="1">
      <c r="AZ94" s="1047" t="s">
        <v>1807</v>
      </c>
    </row>
    <row r="96" spans="1:66" ht="11.25" customHeight="1">
      <c r="AZ96" s="997" t="s">
        <v>1808</v>
      </c>
      <c r="BH96" s="997" t="s">
        <v>1809</v>
      </c>
      <c r="BJ96" s="997" t="s">
        <v>1810</v>
      </c>
      <c r="BL96" s="997" t="s">
        <v>1811</v>
      </c>
      <c r="BN96" s="997" t="s">
        <v>1812</v>
      </c>
    </row>
    <row r="97" spans="52:66" ht="11.25" customHeight="1">
      <c r="AZ97" s="1827" t="s">
        <v>1813</v>
      </c>
      <c r="BA97" s="1828" t="s">
        <v>1814</v>
      </c>
      <c r="BH97" s="998" t="s">
        <v>1815</v>
      </c>
      <c r="BJ97" s="998" t="s">
        <v>1816</v>
      </c>
      <c r="BL97" s="998" t="s">
        <v>1817</v>
      </c>
      <c r="BN97" s="998" t="s">
        <v>1818</v>
      </c>
    </row>
    <row r="98" spans="52:66" ht="11.25" customHeight="1">
      <c r="AZ98" s="1827" t="s">
        <v>1819</v>
      </c>
      <c r="BA98" s="1828" t="s">
        <v>1820</v>
      </c>
      <c r="BH98" s="998" t="s">
        <v>1821</v>
      </c>
      <c r="BJ98" s="998" t="s">
        <v>1822</v>
      </c>
      <c r="BL98" s="998" t="s">
        <v>1823</v>
      </c>
      <c r="BN98" s="998"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1826</v>
      </c>
      <c r="BJ99" s="998" t="s">
        <v>1827</v>
      </c>
      <c r="BL99" s="998" t="s">
        <v>1828</v>
      </c>
      <c r="BN99" s="998"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1831</v>
      </c>
    </row>
    <row r="101" spans="52:66" ht="22.5" customHeight="1">
      <c r="AZ101" s="1827" t="s">
        <v>1832</v>
      </c>
      <c r="BA101" s="1828" t="s">
        <v>1833</v>
      </c>
      <c r="BN101" s="998"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1836</v>
      </c>
    </row>
    <row r="103" spans="52:66" ht="11.25" customHeight="1">
      <c r="AZ103" s="1827" t="s">
        <v>1837</v>
      </c>
      <c r="BA103" s="1828" t="s">
        <v>1838</v>
      </c>
      <c r="BN103" s="998" t="s">
        <v>1839</v>
      </c>
    </row>
    <row r="104" spans="52:66" ht="11.25" customHeight="1">
      <c r="BN104" s="998" t="s">
        <v>1840</v>
      </c>
    </row>
    <row r="105" spans="52:66" ht="11.25" customHeight="1">
      <c r="AZ105" s="1619" t="s">
        <v>1841</v>
      </c>
    </row>
    <row r="106" spans="52:66" ht="11.25" customHeight="1">
      <c r="AZ106" s="1047" t="s">
        <v>1842</v>
      </c>
    </row>
    <row r="107" spans="52:66" ht="11.25" customHeight="1">
      <c r="AZ107" s="1047" t="s">
        <v>1843</v>
      </c>
      <c r="BH107" s="997" t="s">
        <v>1844</v>
      </c>
      <c r="BJ107" s="997" t="s">
        <v>1845</v>
      </c>
      <c r="BL107" s="997" t="s">
        <v>1846</v>
      </c>
      <c r="BN107" s="997" t="s">
        <v>1847</v>
      </c>
    </row>
    <row r="108" spans="52:66" ht="11.25" customHeight="1">
      <c r="AZ108" s="1047" t="s">
        <v>570</v>
      </c>
      <c r="BH108" s="998" t="s">
        <v>1848</v>
      </c>
      <c r="BJ108" s="998" t="s">
        <v>1849</v>
      </c>
      <c r="BL108" s="998" t="s">
        <v>1502</v>
      </c>
      <c r="BN108" s="998" t="s">
        <v>1850</v>
      </c>
    </row>
    <row r="109" spans="52:66" ht="11.25" customHeight="1">
      <c r="BH109" s="998" t="s">
        <v>1851</v>
      </c>
    </row>
    <row r="110" spans="52:66" ht="11.25" customHeight="1">
      <c r="AZ110" s="1619" t="s">
        <v>1852</v>
      </c>
      <c r="BH110" s="998"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1214</v>
      </c>
    </row>
    <row r="116" spans="52:60" ht="11.25" customHeight="1">
      <c r="AZ116" s="1827" t="s">
        <v>1837</v>
      </c>
      <c r="BA116" s="1828" t="s">
        <v>1838</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7"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1854</v>
      </c>
      <c r="F13" s="1448" t="s">
        <v>305</v>
      </c>
      <c r="G13" s="411"/>
      <c r="H13" s="1460"/>
      <c r="J13" s="392">
        <v>19</v>
      </c>
    </row>
    <row r="14" spans="1:10" ht="19.899999999999999" customHeight="1">
      <c r="A14" s="439"/>
      <c r="B14" s="439"/>
      <c r="C14" s="394"/>
      <c r="D14" s="1450" t="s">
        <v>708</v>
      </c>
      <c r="E14" s="1451" t="s">
        <v>1855</v>
      </c>
      <c r="F14" s="1453"/>
      <c r="G14" s="1452" t="s">
        <v>1856</v>
      </c>
      <c r="H14" s="1460"/>
      <c r="J14" s="392">
        <v>19</v>
      </c>
    </row>
    <row r="15" spans="1:10" ht="19.899999999999999" customHeight="1">
      <c r="A15" s="439"/>
      <c r="B15" s="439"/>
      <c r="C15" s="394"/>
      <c r="D15" s="1450" t="s">
        <v>306</v>
      </c>
      <c r="E15" s="1451" t="s">
        <v>1857</v>
      </c>
      <c r="F15" s="1453"/>
      <c r="G15" s="1452" t="s">
        <v>1858</v>
      </c>
      <c r="H15" s="1460"/>
      <c r="J15" s="392">
        <v>19</v>
      </c>
    </row>
    <row r="16" spans="1:10" ht="24" customHeight="1">
      <c r="A16" s="439"/>
      <c r="B16" s="439"/>
      <c r="C16" s="394"/>
      <c r="D16" s="1450" t="s">
        <v>309</v>
      </c>
      <c r="E16" s="1449" t="s">
        <v>1859</v>
      </c>
      <c r="F16" s="1458"/>
      <c r="G16" s="411" t="s">
        <v>1860</v>
      </c>
      <c r="H16" s="1460"/>
      <c r="J16" s="392">
        <v>23</v>
      </c>
    </row>
    <row r="17" spans="1:10" ht="48.2" customHeight="1">
      <c r="A17" s="439"/>
      <c r="B17" s="439"/>
      <c r="C17" s="394"/>
      <c r="D17" s="1447">
        <v>3</v>
      </c>
      <c r="E17" s="1454" t="s">
        <v>1861</v>
      </c>
      <c r="F17" s="1453"/>
      <c r="G17" s="411" t="s">
        <v>1862</v>
      </c>
      <c r="H17" s="1460"/>
      <c r="J17" s="392">
        <v>46</v>
      </c>
    </row>
    <row r="18" spans="1:10" ht="48.2" customHeight="1">
      <c r="A18" s="1402">
        <v>1</v>
      </c>
      <c r="B18" s="439"/>
      <c r="C18" s="1404"/>
      <c r="D18" s="1447" t="s">
        <v>90</v>
      </c>
      <c r="E18" s="1454" t="s">
        <v>1863</v>
      </c>
      <c r="F18" s="1453"/>
      <c r="G18" s="411" t="s">
        <v>1862</v>
      </c>
      <c r="H18" s="1460"/>
      <c r="I18" s="783"/>
      <c r="J18" s="392">
        <v>46</v>
      </c>
    </row>
    <row r="19" spans="1:10" ht="23.25" customHeight="1">
      <c r="A19" s="439"/>
      <c r="B19" s="439"/>
      <c r="C19" s="394"/>
      <c r="D19" s="1447" t="s">
        <v>111</v>
      </c>
      <c r="E19" s="1454" t="s">
        <v>1864</v>
      </c>
      <c r="F19" s="1448" t="s">
        <v>305</v>
      </c>
      <c r="G19" s="2346" t="s">
        <v>1865</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1866</v>
      </c>
      <c r="F22" s="1453"/>
      <c r="G22" s="411" t="s">
        <v>1867</v>
      </c>
      <c r="H22" s="1459"/>
      <c r="J22" s="438">
        <v>25</v>
      </c>
    </row>
    <row r="23" spans="1:10" s="438" customFormat="1" ht="19.899999999999999" customHeight="1">
      <c r="A23" s="439"/>
      <c r="B23" s="439"/>
      <c r="C23" s="439"/>
      <c r="D23" s="1447" t="s">
        <v>92</v>
      </c>
      <c r="E23" s="1454" t="s">
        <v>1868</v>
      </c>
      <c r="F23" s="1458"/>
      <c r="G23" s="411" t="s">
        <v>1869</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1870</v>
      </c>
      <c r="G1" s="1558" t="s">
        <v>48</v>
      </c>
      <c r="H1" s="1558" t="s">
        <v>50</v>
      </c>
      <c r="IU1" s="1082" t="s">
        <v>14</v>
      </c>
    </row>
    <row r="2" spans="1:255" s="1776" customFormat="1" ht="22.5" hidden="1" customHeight="1">
      <c r="A2" s="762"/>
      <c r="B2" s="1087">
        <v>1</v>
      </c>
      <c r="C2" s="1087"/>
      <c r="D2" s="1851" t="s">
        <v>688</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299</v>
      </c>
      <c r="F7" s="2041"/>
      <c r="G7" s="2041"/>
      <c r="H7" s="2041"/>
      <c r="I7" s="2041"/>
      <c r="J7" s="2349" t="s">
        <v>300</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1870</v>
      </c>
      <c r="G8" s="1467" t="s">
        <v>48</v>
      </c>
      <c r="H8" s="1467" t="s">
        <v>50</v>
      </c>
      <c r="I8" s="1467" t="s">
        <v>1871</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1872</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688</v>
      </c>
      <c r="E2" s="1815"/>
      <c r="F2" s="1818" t="str">
        <f>IF(ROIV_INFO_NAME="","",ROIV_INFO_NAME)</f>
        <v>МУП "Лог ЖКХ"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299</v>
      </c>
      <c r="F7" s="2041"/>
      <c r="G7" s="2041"/>
      <c r="H7" s="2041"/>
      <c r="I7" s="2041"/>
      <c r="J7" s="2041"/>
      <c r="K7" s="2041"/>
      <c r="L7" s="2349" t="s">
        <v>300</v>
      </c>
      <c r="M7" s="437"/>
      <c r="N7" s="437"/>
      <c r="O7" s="437"/>
      <c r="P7" s="437"/>
      <c r="Q7" s="163"/>
      <c r="R7" s="437"/>
      <c r="S7" s="162"/>
      <c r="T7" s="162"/>
      <c r="U7" s="162"/>
      <c r="V7" s="162"/>
      <c r="IW7" s="444">
        <v>14</v>
      </c>
    </row>
    <row r="8" spans="1:257" s="1746"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1873</v>
      </c>
      <c r="H9" s="1464" t="s">
        <v>1874</v>
      </c>
      <c r="I9" s="1464" t="s">
        <v>1875</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МУП "Лог ЖКХ"</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1876</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688</v>
      </c>
      <c r="E2" s="1830"/>
      <c r="F2" s="1832" t="str">
        <f>IF(ROIV_INFO_NAME="","",ROIV_INFO_NAME)</f>
        <v>МУП "Лог ЖКХ"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1873</v>
      </c>
      <c r="H9" s="1820" t="s">
        <v>1874</v>
      </c>
      <c r="I9" s="1820" t="s">
        <v>1875</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МУП "Лог ЖКХ"</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1876</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688</v>
      </c>
      <c r="E2" s="2054">
        <v>1</v>
      </c>
      <c r="F2" s="2221" t="str">
        <f>IF(region_name="","",region_name)</f>
        <v>Волгоградская область</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1880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688</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6" customFormat="1" ht="44.25" customHeight="1">
      <c r="A11" s="1558"/>
      <c r="B11" s="1293"/>
      <c r="C11" s="1558"/>
      <c r="D11" s="1442"/>
      <c r="E11" s="2362" t="s">
        <v>87</v>
      </c>
      <c r="F11" s="2362" t="s">
        <v>303</v>
      </c>
      <c r="G11" s="2362" t="s">
        <v>1881</v>
      </c>
      <c r="H11" s="2362"/>
      <c r="I11" s="2362" t="s">
        <v>1882</v>
      </c>
      <c r="J11" s="2362"/>
      <c r="K11" s="2362"/>
      <c r="L11" s="2362" t="s">
        <v>1883</v>
      </c>
      <c r="M11" s="2355" t="s">
        <v>1884</v>
      </c>
      <c r="N11" s="2361"/>
      <c r="O11" s="1551"/>
      <c r="P11" s="1551"/>
      <c r="Q11" s="1536">
        <v>42</v>
      </c>
    </row>
    <row r="12" spans="1:17" s="1746" customFormat="1" ht="29.25" customHeight="1">
      <c r="A12" s="1082"/>
      <c r="B12" s="1087"/>
      <c r="C12" s="1082"/>
      <c r="D12" s="1422"/>
      <c r="E12" s="2353"/>
      <c r="F12" s="2362"/>
      <c r="G12" s="1835" t="s">
        <v>1885</v>
      </c>
      <c r="H12" s="1835" t="s">
        <v>307</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Волгоградская область</v>
      </c>
      <c r="G13" s="2370"/>
      <c r="H13" s="2364"/>
      <c r="I13" s="411"/>
      <c r="J13" s="1831">
        <v>1</v>
      </c>
      <c r="K13" s="1844"/>
      <c r="L13" s="1845"/>
      <c r="M13" s="1845"/>
      <c r="N13" s="2358" t="s">
        <v>1886</v>
      </c>
      <c r="O13" s="1462"/>
      <c r="P13" s="448"/>
      <c r="Q13" s="360">
        <v>22</v>
      </c>
    </row>
    <row r="14" spans="1:17" s="1776" customFormat="1" ht="23.25" customHeight="1">
      <c r="A14" s="2039"/>
      <c r="B14" s="1087"/>
      <c r="C14" s="1087"/>
      <c r="D14" s="732"/>
      <c r="E14" s="2054"/>
      <c r="F14" s="2369"/>
      <c r="G14" s="2370"/>
      <c r="H14" s="2365"/>
      <c r="I14" s="358"/>
      <c r="J14" s="1427"/>
      <c r="K14" s="1427" t="s">
        <v>1880</v>
      </c>
      <c r="L14" s="1470"/>
      <c r="M14" s="1470"/>
      <c r="N14" s="2359"/>
      <c r="O14" s="1462"/>
      <c r="P14" s="448"/>
      <c r="Q14" s="360">
        <v>22</v>
      </c>
    </row>
    <row r="15" spans="1:17" s="1776" customFormat="1" ht="23.25" customHeight="1">
      <c r="A15" s="2039"/>
      <c r="B15" s="1087"/>
      <c r="C15" s="349"/>
      <c r="D15" s="732"/>
      <c r="E15" s="358"/>
      <c r="F15" s="1427" t="s">
        <v>1872</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1887</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299</v>
      </c>
      <c r="E8" s="2143"/>
      <c r="F8" s="2143"/>
      <c r="G8" s="2143"/>
      <c r="H8" s="2143"/>
      <c r="I8" s="2143" t="s">
        <v>300</v>
      </c>
      <c r="M8" s="60">
        <v>14</v>
      </c>
    </row>
    <row r="9" spans="1:13" ht="29.25" customHeight="1">
      <c r="D9" s="2143" t="s">
        <v>87</v>
      </c>
      <c r="E9" s="2143" t="s">
        <v>1888</v>
      </c>
      <c r="F9" s="2143"/>
      <c r="G9" s="2143"/>
      <c r="H9" s="2143"/>
      <c r="I9" s="2143"/>
      <c r="M9" s="60">
        <v>28</v>
      </c>
    </row>
    <row r="10" spans="1:13" ht="24" customHeight="1">
      <c r="D10" s="2143"/>
      <c r="E10" s="66" t="s">
        <v>1889</v>
      </c>
      <c r="F10" s="66" t="s">
        <v>1890</v>
      </c>
      <c r="G10" s="66" t="s">
        <v>1891</v>
      </c>
      <c r="H10" s="66" t="s">
        <v>389</v>
      </c>
      <c r="I10" s="2143"/>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22</v>
      </c>
      <c r="C12" s="65"/>
      <c r="D12" s="67" t="s">
        <v>109</v>
      </c>
      <c r="E12" s="318"/>
      <c r="F12" s="318"/>
      <c r="G12" s="1661" t="s">
        <v>22</v>
      </c>
      <c r="H12" s="319"/>
      <c r="I12" s="2098" t="s">
        <v>1892</v>
      </c>
      <c r="K12" s="209"/>
      <c r="L12" s="210"/>
      <c r="M12" s="56">
        <v>25</v>
      </c>
    </row>
    <row r="13" spans="1:13" ht="15.75" customHeight="1">
      <c r="A13" s="60"/>
      <c r="B13" s="60"/>
      <c r="C13" s="60"/>
      <c r="D13" s="48"/>
      <c r="E13" s="69" t="s">
        <v>467</v>
      </c>
      <c r="F13" s="68"/>
      <c r="G13" s="68"/>
      <c r="H13" s="151"/>
      <c r="I13" s="2100"/>
      <c r="M13" s="60">
        <v>15</v>
      </c>
    </row>
    <row r="14" spans="1:13" ht="3" customHeight="1">
      <c r="A14" s="60"/>
      <c r="B14" s="60"/>
      <c r="C14" s="60"/>
      <c r="M14" s="60">
        <v>3</v>
      </c>
    </row>
    <row r="15" spans="1:13" ht="29.25" customHeight="1">
      <c r="E15" s="2371" t="s">
        <v>1893</v>
      </c>
      <c r="F15" s="2371"/>
      <c r="G15" s="2371"/>
      <c r="H15" s="237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1894</v>
      </c>
      <c r="E7" s="2373"/>
      <c r="F7" s="204"/>
      <c r="J7" s="8">
        <v>22</v>
      </c>
    </row>
    <row r="8" spans="1:10" ht="3" customHeight="1">
      <c r="C8" s="31"/>
      <c r="D8" s="9"/>
      <c r="E8" s="9"/>
      <c r="J8" s="8">
        <v>3</v>
      </c>
    </row>
    <row r="9" spans="1:10" ht="16.899999999999999" customHeight="1">
      <c r="C9" s="31"/>
      <c r="D9" s="44" t="s">
        <v>87</v>
      </c>
      <c r="E9" s="197" t="s">
        <v>1895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1896</v>
      </c>
      <c r="J13" s="8">
        <v>12</v>
      </c>
    </row>
    <row r="14" spans="1:10" ht="3" customHeight="1">
      <c r="J14" s="8">
        <v>3</v>
      </c>
    </row>
    <row r="15" spans="1:10" ht="23.25" customHeight="1">
      <c r="C15" s="75"/>
      <c r="D15" s="2371" t="s">
        <v>1897</v>
      </c>
      <c r="E15" s="237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1898</v>
      </c>
      <c r="E7" s="2040"/>
      <c r="F7" s="204"/>
      <c r="M7" s="8">
        <v>22</v>
      </c>
    </row>
    <row r="8" spans="1:13" ht="3" customHeight="1">
      <c r="C8" s="31"/>
      <c r="D8" s="9"/>
      <c r="E8" s="9"/>
      <c r="M8" s="8">
        <v>3</v>
      </c>
    </row>
    <row r="9" spans="1:13" ht="16.899999999999999" customHeight="1">
      <c r="C9" s="31"/>
      <c r="D9" s="44" t="s">
        <v>87</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1899</v>
      </c>
      <c r="C2" s="2374"/>
      <c r="D2" s="2374"/>
      <c r="E2" s="205"/>
      <c r="F2" s="28">
        <v>22</v>
      </c>
    </row>
    <row r="3" spans="1:6" ht="3" customHeight="1">
      <c r="F3" s="28">
        <v>3</v>
      </c>
    </row>
    <row r="4" spans="1:6" ht="23.25" customHeight="1">
      <c r="B4" s="2005" t="s">
        <v>1900</v>
      </c>
      <c r="C4" s="320" t="s">
        <v>1901</v>
      </c>
      <c r="D4" s="320" t="s">
        <v>1902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1" customFormat="1" ht="15" customHeight="1">
      <c r="C4" s="1743"/>
      <c r="D4" s="52"/>
      <c r="E4" s="314"/>
    </row>
    <row r="6" spans="1:80" s="1742" customFormat="1" ht="17.25" customHeight="1">
      <c r="A6" s="1742" t="s">
        <v>1904</v>
      </c>
    </row>
    <row r="8" spans="1:80" s="201" customFormat="1" ht="17.25" customHeight="1">
      <c r="C8" s="1744"/>
      <c r="D8" s="52"/>
      <c r="E8" s="53"/>
    </row>
    <row r="11" spans="1:80" s="1742" customFormat="1" ht="17.25" customHeight="1">
      <c r="A11" s="1742" t="s">
        <v>1905</v>
      </c>
    </row>
    <row r="13" spans="1:80" s="1746" customFormat="1" ht="15" customHeight="1">
      <c r="A13" s="2160">
        <v>1</v>
      </c>
      <c r="B13" s="1087"/>
      <c r="C13" s="732" t="s">
        <v>688</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1906</v>
      </c>
    </row>
    <row r="19" spans="1:80" s="1776" customFormat="1" ht="15" customHeight="1">
      <c r="A19" s="1808"/>
      <c r="B19" s="1293">
        <v>1</v>
      </c>
      <c r="C19" s="1293"/>
      <c r="D19" s="731" t="s">
        <v>688</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688</v>
      </c>
      <c r="D23" s="2065" t="s">
        <v>109</v>
      </c>
      <c r="E23" s="2066"/>
      <c r="F23" s="2064" t="s">
        <v>19</v>
      </c>
      <c r="G23" s="2414"/>
      <c r="H23" s="2054">
        <v>1</v>
      </c>
      <c r="I23" s="2416" t="str">
        <f>IF(U23="","",INDEX(TERRITORY_MR_LIST,MATCH(U23,TERRITORY_LIST_ID,0)))</f>
        <v/>
      </c>
      <c r="J23" s="2064" t="s">
        <v>19</v>
      </c>
      <c r="K23" s="763"/>
      <c r="L23" s="1709"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121</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688</v>
      </c>
      <c r="H29" s="2035">
        <v>1</v>
      </c>
      <c r="I29" s="2419" t="str">
        <f>IF(U29="","",INDEX(TERRITORY_MR_LIST,MATCH(U29,TERRITORY_LIST_ID,0)))</f>
        <v/>
      </c>
      <c r="J29" s="2064" t="s">
        <v>19</v>
      </c>
      <c r="K29" s="763"/>
      <c r="L29" s="1709"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688</v>
      </c>
      <c r="L34" s="1656"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1912</v>
      </c>
    </row>
    <row r="46" spans="1:38" ht="11.25" customHeight="1"/>
    <row r="47" spans="1:38" s="392" customFormat="1" ht="24" customHeight="1">
      <c r="A47" s="2136" t="s">
        <v>312</v>
      </c>
      <c r="B47" s="439"/>
      <c r="C47" s="2147"/>
      <c r="D47" s="382" t="str">
        <f>A47</f>
        <v>5.1</v>
      </c>
      <c r="E47" s="379" t="s">
        <v>313</v>
      </c>
      <c r="F47" s="1899" t="s">
        <v>305</v>
      </c>
      <c r="G47" s="381" t="s">
        <v>314</v>
      </c>
      <c r="H47" s="412"/>
      <c r="I47" s="783"/>
    </row>
    <row r="48" spans="1:38" s="392" customFormat="1" ht="22.5" customHeight="1">
      <c r="A48" s="2136"/>
      <c r="B48" s="439"/>
      <c r="C48" s="2147"/>
      <c r="D48" s="377" t="str">
        <f>D47&amp;".1"</f>
        <v>5.1.1</v>
      </c>
      <c r="E48" s="376" t="s">
        <v>315</v>
      </c>
      <c r="F48" s="1900" t="s">
        <v>22</v>
      </c>
      <c r="G48" s="411"/>
      <c r="H48" s="412"/>
      <c r="I48" s="783"/>
    </row>
    <row r="49" spans="1:45" s="392" customFormat="1" ht="22.5" customHeight="1">
      <c r="A49" s="2136"/>
      <c r="B49" s="439"/>
      <c r="C49" s="2147"/>
      <c r="D49" s="377" t="str">
        <f>D47&amp;".2"</f>
        <v>5.1.2</v>
      </c>
      <c r="E49" s="376" t="s">
        <v>316</v>
      </c>
      <c r="F49" s="1659" t="s">
        <v>22</v>
      </c>
      <c r="G49" s="381" t="s">
        <v>317</v>
      </c>
      <c r="H49" s="412"/>
      <c r="I49" s="783"/>
    </row>
    <row r="50" spans="1:45" s="392" customFormat="1" ht="22.5" customHeight="1">
      <c r="A50" s="2136"/>
      <c r="B50" s="439"/>
      <c r="C50" s="2147"/>
      <c r="D50" s="377" t="str">
        <f>D47&amp;".3"</f>
        <v>5.1.3</v>
      </c>
      <c r="E50" s="376" t="s">
        <v>318</v>
      </c>
      <c r="F50" s="1900" t="s">
        <v>22</v>
      </c>
      <c r="G50" s="411"/>
      <c r="H50" s="412"/>
      <c r="I50" s="783"/>
    </row>
    <row r="51" spans="1:45" s="392" customFormat="1" ht="22.5" customHeight="1">
      <c r="A51" s="2136"/>
      <c r="B51" s="439"/>
      <c r="C51" s="2147"/>
      <c r="D51" s="377" t="str">
        <f>D47&amp;".4"</f>
        <v>5.1.4</v>
      </c>
      <c r="E51" s="376" t="s">
        <v>319</v>
      </c>
      <c r="F51" s="1900" t="s">
        <v>22</v>
      </c>
      <c r="G51" s="381" t="s">
        <v>320</v>
      </c>
      <c r="H51" s="412"/>
      <c r="I51" s="783"/>
    </row>
    <row r="54" spans="1:45" s="1742" customFormat="1" ht="17.25" customHeight="1">
      <c r="A54" s="1742" t="s">
        <v>1913</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391</v>
      </c>
      <c r="Q56" s="453" t="s">
        <v>392</v>
      </c>
      <c r="R56" s="454" t="s">
        <v>393</v>
      </c>
      <c r="S56" s="1563" t="s">
        <v>394</v>
      </c>
      <c r="T56" s="1563"/>
      <c r="U56" s="1563"/>
      <c r="V56" s="1563"/>
    </row>
    <row r="58" spans="1:45" s="1742" customFormat="1" ht="11.25" customHeight="1">
      <c r="A58" s="1742" t="s">
        <v>1914</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380</v>
      </c>
      <c r="AQ60" s="1551" t="s">
        <v>380</v>
      </c>
      <c r="AR60" s="1563"/>
      <c r="AS60" s="1563"/>
    </row>
    <row r="62" spans="1:45" s="1742" customFormat="1" ht="11.25" customHeight="1">
      <c r="A62" s="1742" t="s">
        <v>1915</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1916</v>
      </c>
    </row>
    <row r="68" spans="1:30" s="1562" customFormat="1" ht="14.25" customHeight="1">
      <c r="A68" s="280"/>
      <c r="B68" s="1087"/>
      <c r="C68" s="313"/>
      <c r="D68" s="1737"/>
      <c r="E68" s="816"/>
      <c r="F68" s="1751"/>
      <c r="G68" s="28"/>
      <c r="I68" s="1551"/>
      <c r="J68" s="1551"/>
    </row>
    <row r="70" spans="1:30" s="1742" customFormat="1" ht="11.25" customHeight="1">
      <c r="A70" s="1742" t="s">
        <v>1917</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1918</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1919</v>
      </c>
    </row>
    <row r="75" spans="1:30" s="1742" customFormat="1" ht="11.25" customHeight="1">
      <c r="A75" s="1742" t="s">
        <v>1920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1918</v>
      </c>
    </row>
    <row r="79" spans="1:30" s="1742" customFormat="1" ht="11.25" customHeight="1">
      <c r="A79" s="1742" t="s">
        <v>1921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1922</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2" customFormat="1" ht="11.25" customHeight="1">
      <c r="A101" s="1093"/>
      <c r="B101" s="1093"/>
      <c r="C101" s="1093"/>
      <c r="D101" s="1087"/>
      <c r="E101" s="1097"/>
      <c r="F101" s="1755"/>
      <c r="G101" s="1756"/>
      <c r="H101" s="2335" t="s">
        <v>109</v>
      </c>
      <c r="I101" s="2445"/>
      <c r="J101" s="2368"/>
      <c r="K101" s="2443"/>
      <c r="L101" s="2064" t="s">
        <v>19</v>
      </c>
      <c r="M101" s="2065"/>
      <c r="N101" s="1909"/>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1924</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1927</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1930</v>
      </c>
    </row>
    <row r="115" spans="1:83" s="1776"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5"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1931</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5" t="s">
        <v>613</v>
      </c>
      <c r="T121" s="654" t="s">
        <v>611</v>
      </c>
      <c r="U121" s="2186">
        <v>1</v>
      </c>
      <c r="V121" s="2186" t="s">
        <v>574</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1931</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1932</v>
      </c>
    </row>
    <row r="127" spans="1:83" s="1776"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5"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1931</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1933</v>
      </c>
    </row>
    <row r="139" spans="1:83" s="1776" customFormat="1" ht="45" customHeight="1">
      <c r="A139" s="1733"/>
      <c r="B139" s="1087"/>
      <c r="C139" s="349"/>
      <c r="D139" s="28"/>
      <c r="E139" s="2405"/>
      <c r="F139" s="2065" t="s">
        <v>109</v>
      </c>
      <c r="G139" s="2408" t="s">
        <v>22</v>
      </c>
      <c r="H139" s="226"/>
      <c r="I139" s="574" t="s">
        <v>109</v>
      </c>
      <c r="J139" s="1734" t="s">
        <v>1934</v>
      </c>
      <c r="K139" s="575" t="s">
        <v>545</v>
      </c>
      <c r="L139" s="2149" t="s">
        <v>545</v>
      </c>
      <c r="M139" s="2111"/>
      <c r="N139" s="575" t="s">
        <v>545</v>
      </c>
      <c r="O139" s="575" t="s">
        <v>545</v>
      </c>
      <c r="P139" s="575" t="s">
        <v>545</v>
      </c>
      <c r="Q139" s="576">
        <f>SUM(Q140:Q142)</f>
        <v>0</v>
      </c>
      <c r="R139" s="576">
        <f>IF(R136=0,0,(Q136/R136)*100)</f>
        <v>0</v>
      </c>
      <c r="S139" s="2123"/>
      <c r="T139" s="654" t="s">
        <v>611</v>
      </c>
      <c r="U139" s="28"/>
      <c r="V139" s="28"/>
      <c r="AC139" s="28"/>
    </row>
    <row r="140" spans="1:83" s="1776" customFormat="1" ht="11.25" customHeight="1">
      <c r="A140" s="1733"/>
      <c r="B140" s="1087"/>
      <c r="C140" s="349"/>
      <c r="D140" s="28"/>
      <c r="E140" s="2406"/>
      <c r="F140" s="2065"/>
      <c r="G140" s="2408"/>
      <c r="H140" s="2054"/>
      <c r="I140" s="2335" t="s">
        <v>1021</v>
      </c>
      <c r="J140" s="2403"/>
      <c r="K140" s="2404"/>
      <c r="L140" s="577"/>
      <c r="M140" s="578" t="s">
        <v>109</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1935</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1936</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1021</v>
      </c>
      <c r="J147" s="2403"/>
      <c r="K147" s="240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413</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413</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413</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413</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1"/>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8" t="s">
        <v>109</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1940</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1941</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1943</v>
      </c>
      <c r="B1" s="777"/>
      <c r="C1" s="912" t="s">
        <v>1944</v>
      </c>
      <c r="D1" s="910" t="s">
        <v>807</v>
      </c>
      <c r="E1" s="910" t="s">
        <v>853</v>
      </c>
      <c r="F1" s="910" t="s">
        <v>906</v>
      </c>
      <c r="G1" s="910" t="s">
        <v>893</v>
      </c>
      <c r="H1" s="910" t="s">
        <v>1618</v>
      </c>
    </row>
    <row r="2" spans="1:8" ht="9" customHeight="1">
      <c r="A2" s="913" t="s">
        <v>1945</v>
      </c>
      <c r="B2" s="913"/>
      <c r="C2" s="914" t="str">
        <f>INDEX(TEMPLATE_NUMBER_FORM_LIST,MATCH(TEMPLATE_SPHERE,TEMPLATE_SPHERE_LIST,0))</f>
        <v>10</v>
      </c>
      <c r="D2" s="913" t="s">
        <v>1467</v>
      </c>
      <c r="E2" s="913" t="s">
        <v>150</v>
      </c>
      <c r="F2" s="915" t="s">
        <v>150</v>
      </c>
      <c r="G2" s="913" t="s">
        <v>150</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1946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1947</v>
      </c>
      <c r="B4" s="777" t="s">
        <v>110</v>
      </c>
      <c r="C4" s="914" t="str">
        <f>IF(TEMPLATE_SPHERE="HEAT",D4,IF(TEMPLATE_SPHERE="TKO",H4,E4))</f>
        <v>Форма 1. Информация об организации, осуществляющей водоотведение (общая информация)</v>
      </c>
      <c r="D4" s="913" t="s">
        <v>1948</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1949</v>
      </c>
    </row>
    <row r="5" spans="1:8" ht="117" customHeight="1">
      <c r="A5" s="777" t="s">
        <v>1950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1951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1952</v>
      </c>
    </row>
    <row r="6" spans="1:8" ht="90" customHeight="1">
      <c r="A6" s="777" t="s">
        <v>1953</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1954</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1955</v>
      </c>
      <c r="E7" s="777" t="s">
        <v>1956</v>
      </c>
      <c r="F7" s="916"/>
      <c r="G7" s="916"/>
      <c r="H7" s="916"/>
    </row>
    <row r="8" spans="1:8" ht="108" customHeight="1">
      <c r="A8" s="777" t="s">
        <v>1957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1155</v>
      </c>
      <c r="E8" s="777" t="s">
        <v>1958</v>
      </c>
      <c r="F8" s="916"/>
      <c r="G8" s="916"/>
      <c r="H8" s="916"/>
    </row>
    <row r="9" spans="1:8" ht="99" customHeight="1">
      <c r="A9" s="777" t="s">
        <v>1959</v>
      </c>
      <c r="B9" s="777"/>
      <c r="C9" s="777" t="s">
        <v>1960</v>
      </c>
      <c r="D9" s="777"/>
      <c r="E9" s="777"/>
      <c r="F9" s="916"/>
      <c r="G9" s="916"/>
      <c r="H9" s="916"/>
    </row>
    <row r="10" spans="1:8" ht="126" customHeight="1">
      <c r="A10" s="777" t="s">
        <v>1961</v>
      </c>
      <c r="B10" s="777"/>
      <c r="C10" s="777" t="s">
        <v>1962</v>
      </c>
      <c r="D10" s="777"/>
      <c r="E10" s="777"/>
      <c r="F10" s="916"/>
      <c r="G10" s="916"/>
      <c r="H10" s="916"/>
    </row>
    <row r="11" spans="1:8" ht="108" customHeight="1">
      <c r="A11" s="777" t="s">
        <v>1963</v>
      </c>
      <c r="B11" s="777"/>
      <c r="C11" s="777" t="s">
        <v>1964</v>
      </c>
      <c r="D11" s="777"/>
      <c r="E11" s="777"/>
      <c r="F11" s="916"/>
      <c r="G11" s="916"/>
      <c r="H11" s="916"/>
    </row>
    <row r="12" spans="1:8" ht="54" customHeight="1">
      <c r="A12" s="777" t="s">
        <v>1965</v>
      </c>
      <c r="B12" s="777"/>
      <c r="C12" s="777" t="s">
        <v>1966</v>
      </c>
      <c r="D12" s="777"/>
      <c r="E12" s="777"/>
      <c r="F12" s="916"/>
      <c r="G12" s="916"/>
      <c r="H12" s="916"/>
    </row>
    <row r="13" spans="1:8" ht="45" customHeight="1">
      <c r="A13" s="777" t="s">
        <v>1967</v>
      </c>
      <c r="B13" s="777"/>
      <c r="C13" s="777" t="s">
        <v>1968</v>
      </c>
      <c r="D13" s="777"/>
      <c r="E13" s="777"/>
      <c r="F13" s="916"/>
      <c r="G13" s="916"/>
      <c r="H13" s="916"/>
    </row>
    <row r="14" spans="1:8" ht="117" customHeight="1">
      <c r="A14" s="777" t="s">
        <v>1969</v>
      </c>
      <c r="B14" s="777"/>
      <c r="C14" s="777" t="s">
        <v>1970</v>
      </c>
      <c r="D14" s="777"/>
      <c r="E14" s="777"/>
      <c r="F14" s="916"/>
      <c r="G14" s="916"/>
      <c r="H14" s="916"/>
    </row>
    <row r="15" spans="1:8" ht="117" customHeight="1">
      <c r="A15" s="777" t="s">
        <v>1971</v>
      </c>
      <c r="B15" s="777"/>
      <c r="C15" s="777" t="s">
        <v>1972</v>
      </c>
      <c r="D15" s="777"/>
      <c r="E15" s="777"/>
      <c r="F15" s="916"/>
      <c r="G15" s="916"/>
      <c r="H15" s="916"/>
    </row>
    <row r="16" spans="1:8" ht="63" customHeight="1">
      <c r="A16" s="777" t="s">
        <v>1973</v>
      </c>
      <c r="B16" s="777"/>
      <c r="C16" s="777" t="s">
        <v>1974</v>
      </c>
      <c r="D16" s="777"/>
      <c r="E16" s="777"/>
      <c r="F16" s="916"/>
      <c r="G16" s="916"/>
      <c r="H16" s="916"/>
    </row>
    <row r="17" spans="1:8" ht="54" customHeight="1">
      <c r="A17" s="777" t="s">
        <v>1975</v>
      </c>
      <c r="B17" s="777"/>
      <c r="C17" s="914" t="s">
        <v>1976</v>
      </c>
      <c r="D17" s="777"/>
      <c r="E17" s="777"/>
      <c r="F17" s="916"/>
      <c r="G17" s="916"/>
      <c r="H17" s="916"/>
    </row>
    <row r="18" spans="1:8" ht="27" customHeight="1">
      <c r="A18" s="777" t="s">
        <v>1977</v>
      </c>
      <c r="B18" s="777"/>
      <c r="C18" s="914" t="s">
        <v>1978</v>
      </c>
      <c r="D18" s="777"/>
      <c r="E18" s="777"/>
      <c r="F18" s="916"/>
      <c r="G18" s="916"/>
      <c r="H18" s="916"/>
    </row>
    <row r="19" spans="1:8" ht="54" customHeight="1">
      <c r="A19" s="777" t="s">
        <v>1979</v>
      </c>
      <c r="B19" s="777"/>
      <c r="C19" s="914" t="s">
        <v>1980</v>
      </c>
      <c r="D19" s="777"/>
      <c r="E19" s="777"/>
      <c r="F19" s="916"/>
      <c r="G19" s="916"/>
      <c r="H19" s="916"/>
    </row>
    <row r="20" spans="1:8" ht="36" customHeight="1">
      <c r="A20" s="777" t="s">
        <v>1981</v>
      </c>
      <c r="B20" s="777"/>
      <c r="C20" s="914" t="s">
        <v>1982</v>
      </c>
      <c r="D20" s="777"/>
      <c r="E20" s="777"/>
      <c r="F20" s="916"/>
      <c r="G20" s="916"/>
      <c r="H20" s="916"/>
    </row>
    <row r="21" spans="1:8" ht="36" customHeight="1">
      <c r="A21" s="777" t="s">
        <v>1983</v>
      </c>
      <c r="B21" s="777"/>
      <c r="C21" s="914" t="s">
        <v>1984</v>
      </c>
      <c r="D21" s="777"/>
      <c r="E21" s="777"/>
      <c r="F21" s="916"/>
      <c r="G21" s="916"/>
      <c r="H21" s="916"/>
    </row>
    <row r="22" spans="1:8" ht="27" customHeight="1">
      <c r="A22" s="777" t="s">
        <v>1985</v>
      </c>
      <c r="B22" s="777"/>
      <c r="C22" s="914" t="s">
        <v>1986</v>
      </c>
      <c r="D22" s="777"/>
      <c r="E22" s="777"/>
      <c r="F22" s="916"/>
      <c r="G22" s="916"/>
      <c r="H22" s="916"/>
    </row>
    <row r="23" spans="1:8" ht="36" customHeight="1">
      <c r="A23" s="777" t="s">
        <v>1987</v>
      </c>
      <c r="B23" s="777"/>
      <c r="C23" s="914" t="s">
        <v>1988</v>
      </c>
      <c r="D23" s="777"/>
      <c r="E23" s="777"/>
      <c r="F23" s="916"/>
      <c r="G23" s="916"/>
      <c r="H23" s="916"/>
    </row>
    <row r="24" spans="1:8" ht="28.5" customHeight="1">
      <c r="A24" s="777" t="s">
        <v>1989</v>
      </c>
      <c r="B24" s="777"/>
      <c r="C24" s="914" t="s">
        <v>1990</v>
      </c>
      <c r="D24" s="777"/>
      <c r="E24" s="777"/>
      <c r="F24" s="916"/>
      <c r="G24" s="916"/>
      <c r="H24" s="916"/>
    </row>
    <row r="25" spans="1:8" ht="36" customHeight="1">
      <c r="A25" s="777" t="s">
        <v>1991</v>
      </c>
      <c r="B25" s="777"/>
      <c r="C25" s="914" t="s">
        <v>1992</v>
      </c>
      <c r="D25" s="777"/>
      <c r="E25" s="777"/>
      <c r="F25" s="916"/>
      <c r="G25" s="916"/>
      <c r="H25" s="916"/>
    </row>
    <row r="26" spans="1:8" ht="27" customHeight="1">
      <c r="A26" s="777" t="s">
        <v>1993</v>
      </c>
      <c r="B26" s="777"/>
      <c r="C26" s="914" t="s">
        <v>1994</v>
      </c>
      <c r="D26" s="777"/>
      <c r="E26" s="777"/>
      <c r="F26" s="916"/>
      <c r="G26" s="916"/>
      <c r="H26" s="916"/>
    </row>
    <row r="27" spans="1:8" ht="36" customHeight="1">
      <c r="A27" s="777" t="s">
        <v>1995</v>
      </c>
      <c r="B27" s="777"/>
      <c r="C27" s="914" t="s">
        <v>1996</v>
      </c>
      <c r="D27" s="777"/>
      <c r="E27" s="777"/>
      <c r="F27" s="916"/>
      <c r="G27" s="916"/>
      <c r="H27" s="916"/>
    </row>
    <row r="28" spans="1:8" ht="28.5" customHeight="1">
      <c r="A28" s="777" t="s">
        <v>1997</v>
      </c>
      <c r="B28" s="777"/>
      <c r="C28" s="914" t="s">
        <v>1998</v>
      </c>
      <c r="D28" s="777"/>
      <c r="E28" s="777"/>
      <c r="F28" s="916"/>
      <c r="G28" s="916"/>
      <c r="H28" s="916"/>
    </row>
    <row r="29" spans="1:8" ht="126" customHeight="1">
      <c r="A29" s="777" t="s">
        <v>1999</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2000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2001</v>
      </c>
    </row>
    <row r="30" spans="1:8" ht="36" customHeight="1">
      <c r="A30" s="777" t="s">
        <v>2002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2003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2004</v>
      </c>
      <c r="B31" s="777"/>
      <c r="C31" s="914" t="str">
        <f>IF(TEMPLATE_SPHERE="HEAT",D31,IF(TEMPLATE_SPHERE="TKO",H31,E31))</f>
        <v>Форма 1. Информация об организации, осуществляющей водоотведение (общая информация)</v>
      </c>
      <c r="D31" s="777" t="s">
        <v>2005</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2006</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2007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2008</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2009</v>
      </c>
      <c r="D1" s="828"/>
      <c r="E1" s="828"/>
      <c r="F1" s="828"/>
      <c r="G1" s="828"/>
      <c r="H1" s="828" t="s">
        <v>2010</v>
      </c>
      <c r="I1" s="828"/>
      <c r="J1" s="828"/>
      <c r="K1" s="828"/>
      <c r="L1" s="828"/>
      <c r="M1" s="828" t="s">
        <v>2011</v>
      </c>
      <c r="N1" s="828" t="s">
        <v>2012</v>
      </c>
      <c r="O1" s="2449" t="s">
        <v>2013</v>
      </c>
      <c r="P1" s="2449"/>
      <c r="Q1" s="2449"/>
      <c r="R1" s="2449"/>
      <c r="S1" s="2449"/>
      <c r="T1" s="2449" t="s">
        <v>2011</v>
      </c>
      <c r="U1" s="2449"/>
      <c r="V1" s="2449"/>
      <c r="W1" s="2449"/>
      <c r="X1" s="2449"/>
      <c r="Y1" s="929"/>
      <c r="Z1" s="2449" t="s">
        <v>2014</v>
      </c>
      <c r="AA1" s="2449"/>
      <c r="AB1" s="2449"/>
      <c r="AC1" s="2449"/>
      <c r="AD1" s="2449"/>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3" t="s">
        <v>2015</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2016</v>
      </c>
      <c r="AA3" s="774" t="s">
        <v>2017</v>
      </c>
      <c r="AB3" s="777" t="s">
        <v>2018</v>
      </c>
      <c r="AC3" s="777" t="s">
        <v>2019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1556</v>
      </c>
      <c r="D11" s="2456" t="s">
        <v>1552</v>
      </c>
      <c r="E11" s="2456" t="s">
        <v>1650</v>
      </c>
      <c r="F11" s="2456" t="s">
        <v>2020</v>
      </c>
      <c r="G11" s="2456"/>
      <c r="H11" s="828" t="s">
        <v>2021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2022</v>
      </c>
      <c r="U11" s="774" t="s">
        <v>2023</v>
      </c>
      <c r="V11" s="774"/>
      <c r="W11" s="774"/>
      <c r="X11" s="774"/>
      <c r="Y11" s="930"/>
      <c r="Z11" s="777" t="s">
        <v>2024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450"/>
      <c r="B12" s="829">
        <v>2</v>
      </c>
      <c r="C12" s="2457"/>
      <c r="D12" s="2457"/>
      <c r="E12" s="2457"/>
      <c r="F12" s="2457"/>
      <c r="G12" s="2457"/>
      <c r="H12" s="828" t="s">
        <v>2025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2026</v>
      </c>
      <c r="U12" s="774" t="s">
        <v>2027</v>
      </c>
      <c r="V12" s="774"/>
      <c r="W12" s="774"/>
      <c r="X12" s="774"/>
      <c r="Y12" s="930"/>
      <c r="Z12" s="777" t="s">
        <v>2028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450"/>
      <c r="B13" s="829">
        <v>3</v>
      </c>
      <c r="C13" s="2457"/>
      <c r="D13" s="2457"/>
      <c r="E13" s="2457"/>
      <c r="F13" s="2457"/>
      <c r="G13" s="2457"/>
      <c r="H13" s="2449" t="s">
        <v>2029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2030</v>
      </c>
      <c r="U13" s="775" t="s">
        <v>2031</v>
      </c>
      <c r="V13" s="775"/>
      <c r="W13" s="775"/>
      <c r="X13" s="774"/>
      <c r="Y13" s="930"/>
      <c r="Z13" s="777" t="s">
        <v>2032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2034</v>
      </c>
      <c r="AA14" s="780" t="s">
        <v>2034</v>
      </c>
      <c r="AB14" s="777"/>
      <c r="AC14" s="777"/>
      <c r="AD14" s="777"/>
    </row>
    <row r="15" spans="1:34" ht="108" customHeight="1">
      <c r="A15" s="2450"/>
      <c r="B15" s="829">
        <v>5</v>
      </c>
      <c r="C15" s="2457"/>
      <c r="D15" s="2457"/>
      <c r="E15" s="2457"/>
      <c r="F15" s="2457"/>
      <c r="G15" s="2457"/>
      <c r="H15" s="2451" t="s">
        <v>2035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2036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2037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2037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2021</v>
      </c>
      <c r="D18" s="897" t="s">
        <v>2021</v>
      </c>
      <c r="E18" s="774" t="s">
        <v>2021</v>
      </c>
      <c r="F18" s="774" t="s">
        <v>2021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2038</v>
      </c>
      <c r="U18" s="777" t="s">
        <v>2039</v>
      </c>
      <c r="V18" s="777" t="s">
        <v>2040</v>
      </c>
      <c r="W18" s="777" t="s">
        <v>2041</v>
      </c>
      <c r="X18" s="774"/>
      <c r="Y18" s="930"/>
      <c r="Z18" s="777" t="s">
        <v>2042</v>
      </c>
      <c r="AA18" s="780" t="s">
        <v>2043</v>
      </c>
      <c r="AB18" s="780" t="s">
        <v>2043</v>
      </c>
      <c r="AC18" s="780" t="s">
        <v>2043</v>
      </c>
      <c r="AD18" s="777"/>
    </row>
    <row r="19" spans="1:30" ht="36" customHeight="1">
      <c r="A19" s="776"/>
      <c r="B19" s="829">
        <v>2</v>
      </c>
      <c r="C19" s="774" t="s">
        <v>2025</v>
      </c>
      <c r="D19" s="897" t="s">
        <v>2025</v>
      </c>
      <c r="E19" s="774" t="s">
        <v>2025</v>
      </c>
      <c r="F19" s="774" t="s">
        <v>2025</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2044</v>
      </c>
      <c r="U19" s="777" t="s">
        <v>2045</v>
      </c>
      <c r="V19" s="777" t="s">
        <v>2046</v>
      </c>
      <c r="W19" s="777" t="s">
        <v>2047</v>
      </c>
      <c r="X19" s="774"/>
      <c r="Y19" s="930"/>
      <c r="Z19" s="777" t="s">
        <v>2048</v>
      </c>
      <c r="AA19" s="780" t="s">
        <v>2048</v>
      </c>
      <c r="AB19" s="780" t="s">
        <v>2048</v>
      </c>
      <c r="AC19" s="780" t="s">
        <v>2048</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708</v>
      </c>
      <c r="P20" s="887" t="s">
        <v>708</v>
      </c>
      <c r="Q20" s="887" t="s">
        <v>708</v>
      </c>
      <c r="R20" s="887" t="s">
        <v>708</v>
      </c>
      <c r="S20" s="887"/>
      <c r="T20" s="894" t="s">
        <v>2049</v>
      </c>
      <c r="U20" s="777" t="s">
        <v>2050</v>
      </c>
      <c r="V20" s="777" t="s">
        <v>2051</v>
      </c>
      <c r="W20" s="777" t="s">
        <v>2052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306</v>
      </c>
      <c r="P21" s="887"/>
      <c r="Q21" s="887"/>
      <c r="R21" s="887"/>
      <c r="S21" s="887"/>
      <c r="T21" s="894" t="s">
        <v>2053</v>
      </c>
      <c r="U21" s="777"/>
      <c r="V21" s="777"/>
      <c r="W21" s="777"/>
      <c r="X21" s="774"/>
      <c r="Y21" s="930"/>
      <c r="Z21" s="777" t="s">
        <v>2054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2058</v>
      </c>
      <c r="U25" s="777" t="s">
        <v>2058</v>
      </c>
      <c r="V25" s="777" t="s">
        <v>2058</v>
      </c>
      <c r="W25" s="777" t="s">
        <v>2058</v>
      </c>
      <c r="X25" s="774"/>
      <c r="Y25" s="930"/>
      <c r="Z25" s="777"/>
      <c r="AA25" s="780"/>
      <c r="AB25" s="777"/>
      <c r="AC25" s="777"/>
      <c r="AD25" s="777"/>
    </row>
    <row r="26" spans="1:30" ht="18" customHeight="1">
      <c r="A26" s="776"/>
      <c r="B26" s="829">
        <v>9</v>
      </c>
      <c r="C26" s="774" t="s">
        <v>651</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724</v>
      </c>
      <c r="P26" s="887" t="s">
        <v>718</v>
      </c>
      <c r="Q26" s="887" t="s">
        <v>2059</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2060</v>
      </c>
      <c r="V26" s="894" t="s">
        <v>2060</v>
      </c>
      <c r="W26" s="894" t="s">
        <v>2060</v>
      </c>
      <c r="X26" s="774"/>
      <c r="Y26" s="930"/>
      <c r="Z26" s="777"/>
      <c r="AA26" s="780"/>
      <c r="AB26" s="777"/>
      <c r="AC26" s="777"/>
      <c r="AD26" s="777"/>
    </row>
    <row r="27" spans="1:30" ht="18" customHeight="1">
      <c r="A27" s="776"/>
      <c r="B27" s="829">
        <v>10</v>
      </c>
      <c r="C27" s="774" t="s">
        <v>655</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726</v>
      </c>
      <c r="P27" s="887" t="s">
        <v>720</v>
      </c>
      <c r="Q27" s="887" t="s">
        <v>2061</v>
      </c>
      <c r="R27" s="887" t="s">
        <v>720</v>
      </c>
      <c r="S27" s="887"/>
      <c r="T27" s="894" t="s">
        <v>2062</v>
      </c>
      <c r="U27" s="894" t="s">
        <v>2062</v>
      </c>
      <c r="V27" s="894" t="s">
        <v>2062</v>
      </c>
      <c r="W27" s="894" t="s">
        <v>2062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728</v>
      </c>
      <c r="P28" s="887"/>
      <c r="Q28" s="887"/>
      <c r="R28" s="887"/>
      <c r="S28" s="887"/>
      <c r="T28" s="894" t="s">
        <v>2063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2064</v>
      </c>
      <c r="V29" s="777"/>
      <c r="W29" s="777" t="s">
        <v>2064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737</v>
      </c>
      <c r="P30" s="887" t="s">
        <v>728</v>
      </c>
      <c r="Q30" s="887" t="s">
        <v>737</v>
      </c>
      <c r="R30" s="887" t="s">
        <v>728</v>
      </c>
      <c r="S30" s="887"/>
      <c r="T30" s="894" t="s">
        <v>2065</v>
      </c>
      <c r="U30" s="777" t="s">
        <v>2065</v>
      </c>
      <c r="V30" s="777" t="s">
        <v>2065</v>
      </c>
      <c r="W30" s="777" t="s">
        <v>2065</v>
      </c>
      <c r="X30" s="774"/>
      <c r="Y30" s="930"/>
      <c r="Z30" s="777"/>
      <c r="AA30" s="780" t="s">
        <v>2066</v>
      </c>
      <c r="AB30" s="780" t="s">
        <v>2066</v>
      </c>
      <c r="AC30" s="780" t="s">
        <v>2066</v>
      </c>
      <c r="AD30" s="777"/>
    </row>
    <row r="31" spans="1:30" ht="18" customHeight="1">
      <c r="A31" s="776"/>
      <c r="B31" s="829">
        <v>14</v>
      </c>
      <c r="C31" s="774" t="s">
        <v>2067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2068</v>
      </c>
      <c r="P31" s="887" t="s">
        <v>731</v>
      </c>
      <c r="Q31" s="887" t="s">
        <v>2068</v>
      </c>
      <c r="R31" s="887" t="s">
        <v>731</v>
      </c>
      <c r="S31" s="887"/>
      <c r="T31" s="895" t="s">
        <v>2069</v>
      </c>
      <c r="U31" s="777" t="s">
        <v>2069</v>
      </c>
      <c r="V31" s="777" t="s">
        <v>2069</v>
      </c>
      <c r="W31" s="777" t="s">
        <v>2069</v>
      </c>
      <c r="X31" s="774"/>
      <c r="Y31" s="930"/>
      <c r="Z31" s="777"/>
      <c r="AA31" s="780"/>
      <c r="AB31" s="780"/>
      <c r="AC31" s="780"/>
      <c r="AD31" s="777"/>
    </row>
    <row r="32" spans="1:30" ht="36" customHeight="1">
      <c r="A32" s="776"/>
      <c r="B32" s="829">
        <v>15</v>
      </c>
      <c r="C32" s="774" t="s">
        <v>2070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2071</v>
      </c>
      <c r="P32" s="887" t="s">
        <v>733</v>
      </c>
      <c r="Q32" s="887" t="s">
        <v>2071</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2072</v>
      </c>
      <c r="V32" s="777" t="s">
        <v>2072</v>
      </c>
      <c r="W32" s="777" t="s">
        <v>2072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2073</v>
      </c>
      <c r="V33" s="777" t="s">
        <v>2073</v>
      </c>
      <c r="W33" s="777" t="s">
        <v>2074</v>
      </c>
      <c r="X33" s="774"/>
      <c r="Y33" s="930"/>
      <c r="Z33" s="777"/>
      <c r="AA33" s="780" t="s">
        <v>2075</v>
      </c>
      <c r="AB33" s="780" t="s">
        <v>2075</v>
      </c>
      <c r="AC33" s="780" t="s">
        <v>2075</v>
      </c>
      <c r="AD33" s="777"/>
    </row>
    <row r="34" spans="1:30" ht="27" customHeight="1">
      <c r="A34" s="776"/>
      <c r="B34" s="829">
        <v>17</v>
      </c>
      <c r="C34" s="774" t="s">
        <v>2076</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2077</v>
      </c>
      <c r="P34" s="887" t="s">
        <v>2059</v>
      </c>
      <c r="Q34" s="887" t="s">
        <v>2077</v>
      </c>
      <c r="R34" s="887" t="s">
        <v>2059</v>
      </c>
      <c r="S34" s="887"/>
      <c r="T34" s="896" t="s">
        <v>2078</v>
      </c>
      <c r="U34" s="777" t="s">
        <v>2078</v>
      </c>
      <c r="V34" s="777" t="s">
        <v>2078</v>
      </c>
      <c r="W34" s="777" t="s">
        <v>2079</v>
      </c>
      <c r="X34" s="774"/>
      <c r="Y34" s="930"/>
      <c r="Z34" s="777"/>
      <c r="AA34" s="780"/>
      <c r="AB34" s="777"/>
      <c r="AC34" s="777"/>
      <c r="AD34" s="777"/>
    </row>
    <row r="35" spans="1:30" ht="45" customHeight="1">
      <c r="A35" s="776"/>
      <c r="B35" s="829">
        <v>18</v>
      </c>
      <c r="C35" s="774" t="s">
        <v>2080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2081</v>
      </c>
      <c r="P35" s="887" t="s">
        <v>2061</v>
      </c>
      <c r="Q35" s="887" t="s">
        <v>2081</v>
      </c>
      <c r="R35" s="887" t="s">
        <v>2061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2082</v>
      </c>
      <c r="V35" s="777" t="s">
        <v>2082</v>
      </c>
      <c r="W35" s="777" t="s">
        <v>2082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2083</v>
      </c>
      <c r="U36" s="777" t="s">
        <v>2083</v>
      </c>
      <c r="V36" s="777" t="s">
        <v>2083</v>
      </c>
      <c r="W36" s="777" t="s">
        <v>2083</v>
      </c>
      <c r="X36" s="774"/>
      <c r="Y36" s="930"/>
      <c r="Z36" s="777"/>
      <c r="AA36" s="780"/>
      <c r="AB36" s="777"/>
      <c r="AC36" s="777"/>
      <c r="AD36" s="777"/>
    </row>
    <row r="37" spans="1:30" ht="18" customHeight="1">
      <c r="A37" s="776"/>
      <c r="B37" s="829">
        <v>20</v>
      </c>
      <c r="C37" s="774" t="s">
        <v>2084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2085</v>
      </c>
      <c r="P37" s="887" t="s">
        <v>2068</v>
      </c>
      <c r="Q37" s="887" t="s">
        <v>2085</v>
      </c>
      <c r="R37" s="887" t="s">
        <v>2068</v>
      </c>
      <c r="S37" s="887"/>
      <c r="T37" s="894" t="s">
        <v>2086</v>
      </c>
      <c r="U37" s="777" t="s">
        <v>2086</v>
      </c>
      <c r="V37" s="777" t="s">
        <v>2086</v>
      </c>
      <c r="W37" s="777" t="s">
        <v>2086</v>
      </c>
      <c r="X37" s="774"/>
      <c r="Y37" s="930"/>
      <c r="Z37" s="777"/>
      <c r="AA37" s="780"/>
      <c r="AB37" s="777"/>
      <c r="AC37" s="777"/>
      <c r="AD37" s="777"/>
    </row>
    <row r="38" spans="1:30" ht="18" customHeight="1">
      <c r="A38" s="776"/>
      <c r="B38" s="829">
        <v>21</v>
      </c>
      <c r="C38" s="774" t="s">
        <v>2087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2088</v>
      </c>
      <c r="P38" s="887" t="s">
        <v>2071</v>
      </c>
      <c r="Q38" s="887" t="s">
        <v>2088</v>
      </c>
      <c r="R38" s="887" t="s">
        <v>2071</v>
      </c>
      <c r="S38" s="887"/>
      <c r="T38" s="894" t="s">
        <v>2089</v>
      </c>
      <c r="U38" s="777" t="s">
        <v>2089</v>
      </c>
      <c r="V38" s="777" t="s">
        <v>2089</v>
      </c>
      <c r="W38" s="777" t="s">
        <v>2089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745</v>
      </c>
      <c r="P39" s="887" t="s">
        <v>739</v>
      </c>
      <c r="Q39" s="887" t="s">
        <v>745</v>
      </c>
      <c r="R39" s="887" t="s">
        <v>739</v>
      </c>
      <c r="S39" s="887"/>
      <c r="T39" s="894" t="s">
        <v>2090</v>
      </c>
      <c r="U39" s="777" t="s">
        <v>2091</v>
      </c>
      <c r="V39" s="777" t="s">
        <v>2092</v>
      </c>
      <c r="W39" s="777" t="s">
        <v>2093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2094</v>
      </c>
      <c r="P40" s="887" t="s">
        <v>741</v>
      </c>
      <c r="Q40" s="887" t="s">
        <v>2094</v>
      </c>
      <c r="R40" s="887" t="s">
        <v>741</v>
      </c>
      <c r="S40" s="887"/>
      <c r="T40" s="774" t="s">
        <v>2095</v>
      </c>
      <c r="U40" s="774" t="s">
        <v>2095</v>
      </c>
      <c r="V40" s="774" t="s">
        <v>2095</v>
      </c>
      <c r="W40" s="774" t="s">
        <v>2095</v>
      </c>
      <c r="X40" s="774"/>
      <c r="Y40" s="930"/>
      <c r="Z40" s="777" t="s">
        <v>2096</v>
      </c>
      <c r="AA40" s="780" t="s">
        <v>2096</v>
      </c>
      <c r="AB40" s="780" t="s">
        <v>2096</v>
      </c>
      <c r="AC40" s="780" t="s">
        <v>2096</v>
      </c>
      <c r="AD40" s="777"/>
    </row>
    <row r="41" spans="1:30" ht="27" customHeight="1">
      <c r="A41" s="776"/>
      <c r="B41" s="829">
        <v>24</v>
      </c>
      <c r="C41" s="774" t="s">
        <v>2097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2098</v>
      </c>
      <c r="P41" s="887" t="s">
        <v>2085</v>
      </c>
      <c r="Q41" s="887" t="s">
        <v>2098</v>
      </c>
      <c r="R41" s="887" t="s">
        <v>2085</v>
      </c>
      <c r="S41" s="887"/>
      <c r="T41" s="774" t="s">
        <v>2099</v>
      </c>
      <c r="U41" s="774" t="s">
        <v>2099</v>
      </c>
      <c r="V41" s="774" t="s">
        <v>2099</v>
      </c>
      <c r="W41" s="774" t="s">
        <v>2099</v>
      </c>
      <c r="X41" s="774"/>
      <c r="Y41" s="930"/>
      <c r="Z41" s="777" t="s">
        <v>2100</v>
      </c>
      <c r="AA41" s="777" t="s">
        <v>2100</v>
      </c>
      <c r="AB41" s="777" t="s">
        <v>2100</v>
      </c>
      <c r="AC41" s="777" t="s">
        <v>2100</v>
      </c>
      <c r="AD41" s="777"/>
    </row>
    <row r="42" spans="1:30" ht="27" customHeight="1">
      <c r="A42" s="776"/>
      <c r="B42" s="829">
        <v>25</v>
      </c>
      <c r="C42" s="774" t="s">
        <v>2101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2102</v>
      </c>
      <c r="P42" s="887" t="s">
        <v>2088</v>
      </c>
      <c r="Q42" s="887" t="s">
        <v>2102</v>
      </c>
      <c r="R42" s="887" t="s">
        <v>2088</v>
      </c>
      <c r="S42" s="887"/>
      <c r="T42" s="774" t="s">
        <v>2103</v>
      </c>
      <c r="U42" s="774" t="s">
        <v>2103</v>
      </c>
      <c r="V42" s="774" t="s">
        <v>2103</v>
      </c>
      <c r="W42" s="774" t="s">
        <v>2103</v>
      </c>
      <c r="X42" s="774"/>
      <c r="Y42" s="930"/>
      <c r="Z42" s="777" t="s">
        <v>2104</v>
      </c>
      <c r="AA42" s="777" t="s">
        <v>2104</v>
      </c>
      <c r="AB42" s="777" t="s">
        <v>2104</v>
      </c>
      <c r="AC42" s="777" t="s">
        <v>2104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2105</v>
      </c>
      <c r="P43" s="887" t="s">
        <v>745</v>
      </c>
      <c r="Q43" s="887" t="s">
        <v>2105</v>
      </c>
      <c r="R43" s="887" t="s">
        <v>745</v>
      </c>
      <c r="S43" s="887"/>
      <c r="T43" s="774" t="s">
        <v>2106</v>
      </c>
      <c r="U43" s="774" t="s">
        <v>2106</v>
      </c>
      <c r="V43" s="774" t="s">
        <v>2106</v>
      </c>
      <c r="W43" s="774" t="s">
        <v>2106</v>
      </c>
      <c r="X43" s="774"/>
      <c r="Y43" s="930"/>
      <c r="Z43" s="777" t="s">
        <v>2107</v>
      </c>
      <c r="AA43" s="777" t="s">
        <v>2107</v>
      </c>
      <c r="AB43" s="777" t="s">
        <v>2107</v>
      </c>
      <c r="AC43" s="777" t="s">
        <v>2107</v>
      </c>
      <c r="AD43" s="777"/>
    </row>
    <row r="44" spans="1:30" ht="27" customHeight="1">
      <c r="A44" s="776"/>
      <c r="B44" s="829">
        <v>27</v>
      </c>
      <c r="C44" s="774" t="s">
        <v>2108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2109</v>
      </c>
      <c r="P44" s="887" t="s">
        <v>2110</v>
      </c>
      <c r="Q44" s="887" t="s">
        <v>2109</v>
      </c>
      <c r="R44" s="887" t="s">
        <v>2110</v>
      </c>
      <c r="S44" s="887"/>
      <c r="T44" s="774" t="s">
        <v>2099</v>
      </c>
      <c r="U44" s="774" t="s">
        <v>2099</v>
      </c>
      <c r="V44" s="774" t="s">
        <v>2099</v>
      </c>
      <c r="W44" s="774" t="s">
        <v>2099</v>
      </c>
      <c r="X44" s="774"/>
      <c r="Y44" s="930"/>
      <c r="Z44" s="777" t="s">
        <v>2111</v>
      </c>
      <c r="AA44" s="777" t="s">
        <v>2111</v>
      </c>
      <c r="AB44" s="777" t="s">
        <v>2111</v>
      </c>
      <c r="AC44" s="777" t="s">
        <v>2111</v>
      </c>
      <c r="AD44" s="777"/>
    </row>
    <row r="45" spans="1:30" ht="27" customHeight="1">
      <c r="A45" s="776"/>
      <c r="B45" s="829">
        <v>28</v>
      </c>
      <c r="C45" s="774" t="s">
        <v>2112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2113</v>
      </c>
      <c r="P45" s="887" t="s">
        <v>2114</v>
      </c>
      <c r="Q45" s="887" t="s">
        <v>2113</v>
      </c>
      <c r="R45" s="887" t="s">
        <v>2114</v>
      </c>
      <c r="S45" s="887"/>
      <c r="T45" s="774" t="s">
        <v>2103</v>
      </c>
      <c r="U45" s="774" t="s">
        <v>2103</v>
      </c>
      <c r="V45" s="774" t="s">
        <v>2103</v>
      </c>
      <c r="W45" s="774" t="s">
        <v>2103</v>
      </c>
      <c r="X45" s="774"/>
      <c r="Y45" s="930"/>
      <c r="Z45" s="777" t="s">
        <v>2115</v>
      </c>
      <c r="AA45" s="777" t="s">
        <v>2115</v>
      </c>
      <c r="AB45" s="777" t="s">
        <v>2115</v>
      </c>
      <c r="AC45" s="777" t="s">
        <v>2115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2116</v>
      </c>
      <c r="P46" s="887" t="s">
        <v>2094</v>
      </c>
      <c r="Q46" s="887" t="s">
        <v>2116</v>
      </c>
      <c r="R46" s="887" t="s">
        <v>2094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2117</v>
      </c>
      <c r="V46" s="774" t="s">
        <v>2117</v>
      </c>
      <c r="W46" s="774" t="s">
        <v>2117</v>
      </c>
      <c r="X46" s="774"/>
      <c r="Y46" s="930"/>
      <c r="Z46" s="777" t="s">
        <v>2118</v>
      </c>
      <c r="AA46" s="777" t="s">
        <v>2119</v>
      </c>
      <c r="AB46" s="777" t="s">
        <v>2119</v>
      </c>
      <c r="AC46" s="777" t="s">
        <v>2119</v>
      </c>
      <c r="AD46" s="777"/>
    </row>
    <row r="47" spans="1:30" ht="54" customHeight="1">
      <c r="A47" s="776"/>
      <c r="B47" s="829">
        <v>30</v>
      </c>
      <c r="C47" s="774" t="s">
        <v>2120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2121</v>
      </c>
      <c r="P47" s="887" t="s">
        <v>2098</v>
      </c>
      <c r="Q47" s="887" t="s">
        <v>2121</v>
      </c>
      <c r="R47" s="887" t="s">
        <v>2098</v>
      </c>
      <c r="S47" s="887"/>
      <c r="T47" s="774" t="s">
        <v>2122</v>
      </c>
      <c r="U47" s="774" t="s">
        <v>2122</v>
      </c>
      <c r="V47" s="774" t="s">
        <v>2122</v>
      </c>
      <c r="W47" s="774" t="s">
        <v>2122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2105</v>
      </c>
      <c r="Q48" s="887" t="s">
        <v>2123</v>
      </c>
      <c r="R48" s="887" t="s">
        <v>2105</v>
      </c>
      <c r="S48" s="887"/>
      <c r="T48" s="774"/>
      <c r="U48" s="774" t="s">
        <v>2124</v>
      </c>
      <c r="V48" s="774" t="s">
        <v>2125</v>
      </c>
      <c r="W48" s="774" t="s">
        <v>2125</v>
      </c>
      <c r="X48" s="774"/>
      <c r="Y48" s="930"/>
      <c r="Z48" s="777"/>
      <c r="AA48" s="780" t="s">
        <v>2119</v>
      </c>
      <c r="AB48" s="780" t="s">
        <v>2119</v>
      </c>
      <c r="AC48" s="780" t="s">
        <v>2119</v>
      </c>
      <c r="AD48" s="777"/>
    </row>
    <row r="49" spans="1:30" ht="54" customHeight="1">
      <c r="A49" s="776"/>
      <c r="B49" s="829">
        <v>32</v>
      </c>
      <c r="C49" s="774" t="s">
        <v>2126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2109</v>
      </c>
      <c r="Q49" s="887" t="s">
        <v>2127</v>
      </c>
      <c r="R49" s="887" t="s">
        <v>2109</v>
      </c>
      <c r="S49" s="887"/>
      <c r="T49" s="774"/>
      <c r="U49" s="774" t="s">
        <v>2122</v>
      </c>
      <c r="V49" s="774" t="s">
        <v>2122</v>
      </c>
      <c r="W49" s="774" t="s">
        <v>2122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2123</v>
      </c>
      <c r="P50" s="887" t="s">
        <v>2116</v>
      </c>
      <c r="Q50" s="887" t="s">
        <v>2128</v>
      </c>
      <c r="R50" s="887" t="s">
        <v>2116</v>
      </c>
      <c r="S50" s="887"/>
      <c r="T50" s="774" t="s">
        <v>2129</v>
      </c>
      <c r="U50" s="774" t="s">
        <v>2130</v>
      </c>
      <c r="V50" s="774" t="s">
        <v>2131</v>
      </c>
      <c r="W50" s="774" t="s">
        <v>2132</v>
      </c>
      <c r="X50" s="774"/>
      <c r="Y50" s="930"/>
      <c r="Z50" s="777" t="s">
        <v>2133</v>
      </c>
      <c r="AA50" s="780" t="s">
        <v>2134</v>
      </c>
      <c r="AB50" s="780" t="s">
        <v>2134</v>
      </c>
      <c r="AC50" s="780" t="s">
        <v>2134</v>
      </c>
      <c r="AD50" s="777"/>
    </row>
    <row r="51" spans="1:30" ht="27" customHeight="1">
      <c r="A51" s="776"/>
      <c r="B51" s="829">
        <v>34</v>
      </c>
      <c r="C51" s="774" t="s">
        <v>2135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2136</v>
      </c>
      <c r="U51" s="774"/>
      <c r="V51" s="774"/>
      <c r="W51" s="774"/>
      <c r="X51" s="774"/>
      <c r="Y51" s="930"/>
      <c r="Z51" s="777"/>
      <c r="AA51" s="780"/>
      <c r="AB51" s="780"/>
      <c r="AC51" s="780"/>
      <c r="AD51" s="777"/>
    </row>
    <row r="52" spans="1:30" ht="36" customHeight="1">
      <c r="A52" s="776"/>
      <c r="B52" s="829">
        <v>35</v>
      </c>
      <c r="C52" s="774" t="s">
        <v>2029</v>
      </c>
      <c r="D52" s="897" t="s">
        <v>2029</v>
      </c>
      <c r="E52" s="774" t="s">
        <v>2029</v>
      </c>
      <c r="F52" s="774" t="s">
        <v>2029</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2137</v>
      </c>
      <c r="U52" s="774" t="s">
        <v>2138</v>
      </c>
      <c r="V52" s="774" t="s">
        <v>2139</v>
      </c>
      <c r="W52" s="774" t="s">
        <v>2140</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2141</v>
      </c>
      <c r="U53" s="774" t="s">
        <v>2141</v>
      </c>
      <c r="V53" s="774" t="s">
        <v>2141</v>
      </c>
      <c r="W53" s="774" t="s">
        <v>2141</v>
      </c>
      <c r="X53" s="774"/>
      <c r="Y53" s="930"/>
      <c r="Z53" s="777"/>
      <c r="AA53" s="780"/>
      <c r="AB53" s="777"/>
      <c r="AC53" s="777"/>
      <c r="AD53" s="777"/>
    </row>
    <row r="54" spans="1:30" ht="18" customHeight="1">
      <c r="A54" s="776"/>
      <c r="B54" s="829">
        <v>37</v>
      </c>
      <c r="C54" s="774" t="s">
        <v>2035</v>
      </c>
      <c r="D54" s="897" t="s">
        <v>2035</v>
      </c>
      <c r="E54" s="774" t="s">
        <v>2035</v>
      </c>
      <c r="F54" s="774" t="s">
        <v>2035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2142</v>
      </c>
      <c r="V55" s="774" t="s">
        <v>2142</v>
      </c>
      <c r="W55" s="774" t="s">
        <v>2142</v>
      </c>
      <c r="X55" s="774"/>
      <c r="Y55" s="930"/>
      <c r="Z55" s="777" t="s">
        <v>2143</v>
      </c>
      <c r="AA55" s="777" t="s">
        <v>2143</v>
      </c>
      <c r="AB55" s="777" t="s">
        <v>2143</v>
      </c>
      <c r="AC55" s="777" t="s">
        <v>2143</v>
      </c>
      <c r="AD55" s="777"/>
    </row>
    <row r="56" spans="1:30" ht="27" customHeight="1">
      <c r="A56" s="776"/>
      <c r="B56" s="829">
        <v>39</v>
      </c>
      <c r="C56" s="774" t="s">
        <v>1021</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2144</v>
      </c>
      <c r="V56" s="774" t="s">
        <v>2144</v>
      </c>
      <c r="W56" s="774" t="s">
        <v>2144</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2145</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2146</v>
      </c>
      <c r="V57" s="774" t="s">
        <v>2146</v>
      </c>
      <c r="W57" s="774" t="s">
        <v>2146</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2147</v>
      </c>
      <c r="V58" s="774" t="s">
        <v>2147</v>
      </c>
      <c r="W58" s="774" t="s">
        <v>2147</v>
      </c>
      <c r="X58" s="774"/>
      <c r="Y58" s="930"/>
      <c r="Z58" s="777"/>
      <c r="AA58" s="780"/>
      <c r="AB58" s="777"/>
      <c r="AC58" s="777"/>
      <c r="AD58" s="777"/>
    </row>
    <row r="59" spans="1:30" ht="36" customHeight="1">
      <c r="A59" s="776"/>
      <c r="B59" s="829">
        <v>42</v>
      </c>
      <c r="C59" s="774">
        <v>3</v>
      </c>
      <c r="D59" s="897" t="s">
        <v>2135</v>
      </c>
      <c r="E59" s="774" t="s">
        <v>2135</v>
      </c>
      <c r="F59" s="774" t="s">
        <v>2135</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111</v>
      </c>
      <c r="Q59" s="887" t="s">
        <v>111</v>
      </c>
      <c r="R59" s="887" t="s">
        <v>111</v>
      </c>
      <c r="S59" s="887"/>
      <c r="T59" s="774"/>
      <c r="U59" s="774" t="s">
        <v>2148</v>
      </c>
      <c r="V59" s="774" t="s">
        <v>2149</v>
      </c>
      <c r="W59" s="774" t="s">
        <v>2150</v>
      </c>
      <c r="X59" s="774"/>
      <c r="Y59" s="930"/>
      <c r="Z59" s="777"/>
      <c r="AA59" s="780"/>
      <c r="AB59" s="777"/>
      <c r="AC59" s="777"/>
      <c r="AD59" s="777"/>
    </row>
    <row r="60" spans="1:30" ht="81" customHeight="1">
      <c r="A60" s="776"/>
      <c r="B60" s="829">
        <v>43</v>
      </c>
      <c r="C60" s="774" t="s">
        <v>2151</v>
      </c>
      <c r="D60" s="897" t="s">
        <v>2151</v>
      </c>
      <c r="E60" s="774" t="s">
        <v>2151</v>
      </c>
      <c r="F60" s="774" t="s">
        <v>2151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2152</v>
      </c>
      <c r="AA60" s="780" t="s">
        <v>2153</v>
      </c>
      <c r="AB60" s="777" t="s">
        <v>2154</v>
      </c>
      <c r="AC60" s="777" t="s">
        <v>2153</v>
      </c>
      <c r="AD60" s="777"/>
    </row>
    <row r="61" spans="1:30" ht="9" customHeight="1">
      <c r="A61" s="776"/>
      <c r="B61" s="829">
        <v>44</v>
      </c>
      <c r="C61" s="774"/>
      <c r="D61" s="897" t="s">
        <v>2155</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2156</v>
      </c>
      <c r="V61" s="774"/>
      <c r="W61" s="774"/>
      <c r="X61" s="774"/>
      <c r="Y61" s="930"/>
      <c r="Z61" s="777"/>
      <c r="AA61" s="780"/>
      <c r="AB61" s="777"/>
      <c r="AC61" s="777"/>
      <c r="AD61" s="777"/>
    </row>
    <row r="62" spans="1:30" ht="9" customHeight="1">
      <c r="A62" s="776"/>
      <c r="B62" s="829">
        <v>45</v>
      </c>
      <c r="C62" s="774"/>
      <c r="D62" s="897" t="s">
        <v>2157</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2158</v>
      </c>
      <c r="V62" s="774"/>
      <c r="W62" s="774"/>
      <c r="X62" s="774"/>
      <c r="Y62" s="930"/>
      <c r="Z62" s="777"/>
      <c r="AA62" s="780"/>
      <c r="AB62" s="777"/>
      <c r="AC62" s="777"/>
      <c r="AD62" s="777"/>
    </row>
    <row r="63" spans="1:30" ht="18" customHeight="1">
      <c r="A63" s="776"/>
      <c r="B63" s="829">
        <v>46</v>
      </c>
      <c r="C63" s="774"/>
      <c r="D63" s="897" t="s">
        <v>2159</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2160</v>
      </c>
      <c r="V63" s="774"/>
      <c r="W63" s="774"/>
      <c r="X63" s="774"/>
      <c r="Y63" s="930"/>
      <c r="Z63" s="777"/>
      <c r="AA63" s="780"/>
      <c r="AB63" s="777"/>
      <c r="AC63" s="777"/>
      <c r="AD63" s="777"/>
    </row>
    <row r="64" spans="1:30" ht="18" customHeight="1">
      <c r="A64" s="776"/>
      <c r="B64" s="829">
        <v>47</v>
      </c>
      <c r="C64" s="774"/>
      <c r="D64" s="897" t="s">
        <v>2161</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2162</v>
      </c>
      <c r="V64" s="774"/>
      <c r="W64" s="774"/>
      <c r="X64" s="774"/>
      <c r="Y64" s="930"/>
      <c r="Z64" s="777"/>
      <c r="AA64" s="780" t="s">
        <v>2163</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2076</v>
      </c>
      <c r="Q65" s="887"/>
      <c r="R65" s="887"/>
      <c r="S65" s="887"/>
      <c r="T65" s="774"/>
      <c r="U65" s="774" t="s">
        <v>2164</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2080</v>
      </c>
      <c r="Q66" s="887"/>
      <c r="R66" s="887"/>
      <c r="S66" s="887"/>
      <c r="T66" s="774"/>
      <c r="U66" s="774" t="s">
        <v>2165</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2166</v>
      </c>
      <c r="Q67" s="887"/>
      <c r="R67" s="887"/>
      <c r="S67" s="887"/>
      <c r="T67" s="774"/>
      <c r="U67" s="774" t="s">
        <v>2167</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2168</v>
      </c>
      <c r="Q68" s="887"/>
      <c r="R68" s="887"/>
      <c r="S68" s="887"/>
      <c r="T68" s="774"/>
      <c r="U68" s="774" t="s">
        <v>2169</v>
      </c>
      <c r="V68" s="774"/>
      <c r="W68" s="774"/>
      <c r="X68" s="774"/>
      <c r="Y68" s="930"/>
      <c r="Z68" s="777"/>
      <c r="AA68" s="780"/>
      <c r="AB68" s="777"/>
      <c r="AC68" s="777"/>
      <c r="AD68" s="777"/>
    </row>
    <row r="69" spans="1:30" ht="9" customHeight="1">
      <c r="A69" s="776"/>
      <c r="B69" s="829">
        <v>52</v>
      </c>
      <c r="C69" s="774"/>
      <c r="D69" s="897" t="s">
        <v>2170</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2171</v>
      </c>
      <c r="V69" s="774"/>
      <c r="W69" s="774"/>
      <c r="X69" s="774"/>
      <c r="Y69" s="930"/>
      <c r="Z69" s="777"/>
      <c r="AA69" s="780"/>
      <c r="AB69" s="777"/>
      <c r="AC69" s="777"/>
      <c r="AD69" s="777"/>
    </row>
    <row r="70" spans="1:30" ht="27" customHeight="1">
      <c r="A70" s="776"/>
      <c r="B70" s="829">
        <v>53</v>
      </c>
      <c r="C70" s="774"/>
      <c r="D70" s="897"/>
      <c r="E70" s="774" t="s">
        <v>2155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2172</v>
      </c>
      <c r="W70" s="774"/>
      <c r="X70" s="774"/>
      <c r="Y70" s="930"/>
      <c r="Z70" s="777"/>
      <c r="AA70" s="780"/>
      <c r="AB70" s="777"/>
      <c r="AC70" s="777"/>
      <c r="AD70" s="777"/>
    </row>
    <row r="71" spans="1:30" ht="36" customHeight="1">
      <c r="A71" s="776"/>
      <c r="B71" s="829">
        <v>54</v>
      </c>
      <c r="C71" s="774"/>
      <c r="D71" s="897"/>
      <c r="E71" s="774" t="s">
        <v>2157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2173</v>
      </c>
      <c r="W71" s="774"/>
      <c r="X71" s="774"/>
      <c r="Y71" s="930"/>
      <c r="Z71" s="777"/>
      <c r="AA71" s="780"/>
      <c r="AB71" s="777"/>
      <c r="AC71" s="777"/>
      <c r="AD71" s="777"/>
    </row>
    <row r="72" spans="1:30" ht="27" customHeight="1">
      <c r="A72" s="776"/>
      <c r="B72" s="829">
        <v>55</v>
      </c>
      <c r="C72" s="774"/>
      <c r="D72" s="897"/>
      <c r="E72" s="774" t="s">
        <v>2159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2174</v>
      </c>
      <c r="W72" s="774"/>
      <c r="X72" s="774"/>
      <c r="Y72" s="930"/>
      <c r="Z72" s="777"/>
      <c r="AA72" s="780"/>
      <c r="AB72" s="777"/>
      <c r="AC72" s="777"/>
      <c r="AD72" s="777"/>
    </row>
    <row r="73" spans="1:30" ht="36" customHeight="1">
      <c r="A73" s="776"/>
      <c r="B73" s="829">
        <v>56</v>
      </c>
      <c r="C73" s="774"/>
      <c r="D73" s="897"/>
      <c r="E73" s="774" t="s">
        <v>2161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2175</v>
      </c>
      <c r="W73" s="774"/>
      <c r="X73" s="774"/>
      <c r="Y73" s="930"/>
      <c r="Z73" s="777"/>
      <c r="AA73" s="780"/>
      <c r="AB73" s="777"/>
      <c r="AC73" s="777"/>
      <c r="AD73" s="777"/>
    </row>
    <row r="74" spans="1:30" ht="18" customHeight="1">
      <c r="A74" s="776"/>
      <c r="B74" s="829">
        <v>57</v>
      </c>
      <c r="C74" s="774"/>
      <c r="D74" s="897"/>
      <c r="E74" s="774" t="s">
        <v>2170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2176</v>
      </c>
      <c r="W74" s="774"/>
      <c r="X74" s="774"/>
      <c r="Y74" s="930"/>
      <c r="Z74" s="777"/>
      <c r="AA74" s="780"/>
      <c r="AB74" s="777"/>
      <c r="AC74" s="777"/>
      <c r="AD74" s="777"/>
    </row>
    <row r="75" spans="1:30" ht="18" customHeight="1">
      <c r="A75" s="776"/>
      <c r="B75" s="829">
        <v>58</v>
      </c>
      <c r="C75" s="774"/>
      <c r="D75" s="897"/>
      <c r="E75" s="774"/>
      <c r="F75" s="774" t="s">
        <v>2155</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2177</v>
      </c>
      <c r="X75" s="774"/>
      <c r="Y75" s="930"/>
      <c r="Z75" s="777"/>
      <c r="AA75" s="780"/>
      <c r="AB75" s="777"/>
      <c r="AC75" s="777"/>
      <c r="AD75" s="777"/>
    </row>
    <row r="76" spans="1:30" ht="36" customHeight="1">
      <c r="A76" s="776"/>
      <c r="B76" s="829">
        <v>59</v>
      </c>
      <c r="C76" s="774"/>
      <c r="D76" s="897"/>
      <c r="E76" s="774"/>
      <c r="F76" s="774" t="s">
        <v>2157</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112</v>
      </c>
      <c r="S76" s="887"/>
      <c r="T76" s="774"/>
      <c r="U76" s="774"/>
      <c r="V76" s="774"/>
      <c r="W76" s="774" t="s">
        <v>2178</v>
      </c>
      <c r="X76" s="774"/>
      <c r="Y76" s="930"/>
      <c r="Z76" s="777"/>
      <c r="AA76" s="780"/>
      <c r="AB76" s="777"/>
      <c r="AC76" s="777"/>
      <c r="AD76" s="777"/>
    </row>
    <row r="77" spans="1:30" ht="18" customHeight="1">
      <c r="A77" s="776"/>
      <c r="B77" s="829">
        <v>60</v>
      </c>
      <c r="C77" s="774"/>
      <c r="D77" s="897"/>
      <c r="E77" s="774"/>
      <c r="F77" s="774" t="s">
        <v>2159</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149</v>
      </c>
      <c r="S77" s="887"/>
      <c r="T77" s="774"/>
      <c r="U77" s="774"/>
      <c r="V77" s="774"/>
      <c r="W77" s="774" t="s">
        <v>2179</v>
      </c>
      <c r="X77" s="774"/>
      <c r="Y77" s="930"/>
      <c r="Z77" s="777"/>
      <c r="AA77" s="780"/>
      <c r="AB77" s="777"/>
      <c r="AC77" s="777"/>
      <c r="AD77" s="777"/>
    </row>
    <row r="78" spans="1:30" ht="72" customHeight="1">
      <c r="A78" s="776"/>
      <c r="B78" s="829">
        <v>61</v>
      </c>
      <c r="C78" s="774" t="s">
        <v>2155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633</v>
      </c>
      <c r="U78" s="774"/>
      <c r="V78" s="774"/>
      <c r="W78" s="774"/>
      <c r="X78" s="774"/>
      <c r="Y78" s="930"/>
      <c r="Z78" s="777" t="s">
        <v>2180</v>
      </c>
      <c r="AA78" s="780"/>
      <c r="AB78" s="777"/>
      <c r="AC78" s="777"/>
      <c r="AD78" s="777"/>
    </row>
    <row r="79" spans="1:30" ht="36" customHeight="1">
      <c r="A79" s="776"/>
      <c r="B79" s="829">
        <v>62</v>
      </c>
      <c r="C79" s="774" t="s">
        <v>2157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2181</v>
      </c>
      <c r="U79" s="774"/>
      <c r="V79" s="774"/>
      <c r="W79" s="774"/>
      <c r="X79" s="774"/>
      <c r="Y79" s="930"/>
      <c r="Z79" s="777" t="s">
        <v>2182</v>
      </c>
      <c r="AA79" s="780"/>
      <c r="AB79" s="777"/>
      <c r="AC79" s="777"/>
      <c r="AD79" s="777"/>
    </row>
    <row r="80" spans="1:30" ht="45" customHeight="1">
      <c r="A80" s="776"/>
      <c r="B80" s="829">
        <v>63</v>
      </c>
      <c r="C80" s="774" t="s">
        <v>2159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149</v>
      </c>
      <c r="P80" s="887"/>
      <c r="Q80" s="887"/>
      <c r="R80" s="887"/>
      <c r="S80" s="887"/>
      <c r="T80" s="774" t="s">
        <v>2183</v>
      </c>
      <c r="U80" s="774"/>
      <c r="V80" s="774"/>
      <c r="W80" s="774"/>
      <c r="X80" s="774"/>
      <c r="Y80" s="930"/>
      <c r="Z80" s="777" t="s">
        <v>2184</v>
      </c>
      <c r="AA80" s="780"/>
      <c r="AB80" s="777"/>
      <c r="AC80" s="777"/>
      <c r="AD80" s="777"/>
    </row>
    <row r="81" spans="1:30" ht="36" customHeight="1">
      <c r="A81" s="776"/>
      <c r="B81" s="829">
        <v>64</v>
      </c>
      <c r="C81" s="774" t="s">
        <v>2161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2067</v>
      </c>
      <c r="P81" s="887"/>
      <c r="Q81" s="887"/>
      <c r="R81" s="887"/>
      <c r="S81" s="887"/>
      <c r="T81" s="774" t="s">
        <v>2185</v>
      </c>
      <c r="U81" s="774"/>
      <c r="V81" s="774"/>
      <c r="W81" s="774"/>
      <c r="X81" s="774"/>
      <c r="Y81" s="930"/>
      <c r="Z81" s="777" t="s">
        <v>2186</v>
      </c>
      <c r="AA81" s="780"/>
      <c r="AB81" s="777"/>
      <c r="AC81" s="777"/>
      <c r="AD81" s="777"/>
    </row>
    <row r="82" spans="1:30" ht="90" customHeight="1">
      <c r="A82" s="776"/>
      <c r="B82" s="829">
        <v>65</v>
      </c>
      <c r="C82" s="774" t="s">
        <v>2170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150</v>
      </c>
      <c r="P82" s="887"/>
      <c r="Q82" s="887"/>
      <c r="R82" s="887"/>
      <c r="S82" s="887"/>
      <c r="T82" s="774" t="s">
        <v>2187</v>
      </c>
      <c r="U82" s="774"/>
      <c r="V82" s="774"/>
      <c r="W82" s="774"/>
      <c r="X82" s="774"/>
      <c r="Y82" s="930"/>
      <c r="Z82" s="777" t="s">
        <v>2188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2076</v>
      </c>
      <c r="P83" s="887"/>
      <c r="Q83" s="887"/>
      <c r="R83" s="887"/>
      <c r="S83" s="887"/>
      <c r="T83" s="774" t="s">
        <v>2189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2190</v>
      </c>
      <c r="P84" s="887"/>
      <c r="Q84" s="887"/>
      <c r="R84" s="887"/>
      <c r="S84" s="887"/>
      <c r="T84" s="774" t="s">
        <v>2191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2080</v>
      </c>
      <c r="P85" s="887"/>
      <c r="Q85" s="887"/>
      <c r="R85" s="887"/>
      <c r="S85" s="887"/>
      <c r="T85" s="774" t="s">
        <v>2192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2193</v>
      </c>
      <c r="P86" s="887"/>
      <c r="Q86" s="887"/>
      <c r="R86" s="887"/>
      <c r="S86" s="887"/>
      <c r="T86" s="774" t="s">
        <v>2194</v>
      </c>
      <c r="U86" s="774"/>
      <c r="V86" s="774"/>
      <c r="W86" s="774"/>
      <c r="X86" s="774"/>
      <c r="Y86" s="930"/>
      <c r="Z86" s="777"/>
      <c r="AA86" s="780"/>
      <c r="AB86" s="777"/>
      <c r="AC86" s="777"/>
      <c r="AD86" s="777"/>
    </row>
    <row r="87" spans="1:30" ht="36" customHeight="1">
      <c r="A87" s="776"/>
      <c r="B87" s="829">
        <v>70</v>
      </c>
      <c r="C87" s="774" t="s">
        <v>2195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151</v>
      </c>
      <c r="P87" s="887"/>
      <c r="Q87" s="887"/>
      <c r="R87" s="887"/>
      <c r="S87" s="887"/>
      <c r="T87" s="774" t="s">
        <v>2196</v>
      </c>
      <c r="U87" s="774"/>
      <c r="V87" s="774"/>
      <c r="W87" s="774"/>
      <c r="X87" s="774"/>
      <c r="Y87" s="930"/>
      <c r="Z87" s="777"/>
      <c r="AA87" s="780"/>
      <c r="AB87" s="777"/>
      <c r="AC87" s="777"/>
      <c r="AD87" s="777"/>
    </row>
    <row r="88" spans="1:30" ht="18" customHeight="1">
      <c r="A88" s="776"/>
      <c r="B88" s="829">
        <v>71</v>
      </c>
      <c r="C88" s="774" t="s">
        <v>2197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2198</v>
      </c>
      <c r="D89" s="897" t="s">
        <v>2195</v>
      </c>
      <c r="E89" s="774" t="s">
        <v>2195</v>
      </c>
      <c r="F89" s="774" t="s">
        <v>2161</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2197</v>
      </c>
      <c r="E91" s="774" t="s">
        <v>2197</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2200</v>
      </c>
      <c r="V91" s="774" t="s">
        <v>2200</v>
      </c>
      <c r="W91" s="774"/>
      <c r="X91" s="774"/>
      <c r="Y91" s="930"/>
      <c r="Z91" s="777"/>
      <c r="AA91" s="780"/>
      <c r="AB91" s="777"/>
      <c r="AC91" s="777"/>
      <c r="AD91" s="777"/>
    </row>
    <row r="92" spans="1:30" ht="27" customHeight="1">
      <c r="A92" s="776"/>
      <c r="B92" s="829">
        <v>75</v>
      </c>
      <c r="C92" s="774"/>
      <c r="D92" s="897" t="s">
        <v>2198</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2201</v>
      </c>
      <c r="V92" s="774"/>
      <c r="W92" s="774"/>
      <c r="X92" s="774"/>
      <c r="Y92" s="930"/>
      <c r="Z92" s="777"/>
      <c r="AA92" s="780" t="s">
        <v>2202</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2108</v>
      </c>
      <c r="Q93" s="887"/>
      <c r="R93" s="887"/>
      <c r="S93" s="887"/>
      <c r="T93" s="774"/>
      <c r="U93" s="774" t="s">
        <v>2203</v>
      </c>
      <c r="V93" s="774"/>
      <c r="W93" s="774"/>
      <c r="X93" s="774"/>
      <c r="Y93" s="930"/>
      <c r="Z93" s="777"/>
      <c r="AA93" s="780" t="s">
        <v>2204</v>
      </c>
      <c r="AB93" s="777"/>
      <c r="AC93" s="777"/>
      <c r="AD93" s="777"/>
    </row>
    <row r="94" spans="1:30" ht="45" customHeight="1">
      <c r="A94" s="776"/>
      <c r="B94" s="829">
        <v>77</v>
      </c>
      <c r="C94" s="774"/>
      <c r="D94" s="897" t="s">
        <v>2199</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2205</v>
      </c>
      <c r="V94" s="774"/>
      <c r="W94" s="774"/>
      <c r="X94" s="774"/>
      <c r="Y94" s="930"/>
      <c r="Z94" s="777"/>
      <c r="AA94" s="780" t="s">
        <v>2206</v>
      </c>
      <c r="AB94" s="777"/>
      <c r="AC94" s="777"/>
      <c r="AD94" s="777"/>
    </row>
    <row r="95" spans="1:30" ht="99" customHeight="1">
      <c r="A95" s="776"/>
      <c r="B95" s="829">
        <v>78</v>
      </c>
      <c r="C95" s="774" t="s">
        <v>2207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2208</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2209</v>
      </c>
      <c r="U96" s="774"/>
      <c r="V96" s="774"/>
      <c r="W96" s="774"/>
      <c r="X96" s="774"/>
      <c r="Y96" s="930"/>
      <c r="Z96" s="777" t="s">
        <v>2210</v>
      </c>
      <c r="AA96" s="780"/>
      <c r="AB96" s="777"/>
      <c r="AC96" s="777"/>
      <c r="AD96" s="777"/>
    </row>
    <row r="97" spans="1:30" ht="63" customHeight="1">
      <c r="A97" s="776"/>
      <c r="B97" s="829">
        <v>80</v>
      </c>
      <c r="C97" s="774" t="s">
        <v>2211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2212</v>
      </c>
      <c r="U97" s="774"/>
      <c r="V97" s="774"/>
      <c r="W97" s="774"/>
      <c r="X97" s="774"/>
      <c r="Y97" s="930"/>
      <c r="Z97" s="777" t="s">
        <v>2213</v>
      </c>
      <c r="AA97" s="780"/>
      <c r="AB97" s="777"/>
      <c r="AC97" s="777"/>
      <c r="AD97" s="777"/>
    </row>
    <row r="98" spans="1:30" ht="63" customHeight="1">
      <c r="A98" s="776"/>
      <c r="B98" s="829">
        <v>81</v>
      </c>
      <c r="C98" s="774" t="s">
        <v>2214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2215</v>
      </c>
      <c r="U98" s="774"/>
      <c r="V98" s="774"/>
      <c r="W98" s="774"/>
      <c r="X98" s="774"/>
      <c r="Y98" s="930"/>
      <c r="Z98" s="777" t="s">
        <v>2213</v>
      </c>
      <c r="AA98" s="780"/>
      <c r="AB98" s="777"/>
      <c r="AC98" s="777"/>
      <c r="AD98" s="777"/>
    </row>
    <row r="99" spans="1:30" ht="90" customHeight="1">
      <c r="A99" s="776"/>
      <c r="B99" s="829">
        <v>82</v>
      </c>
      <c r="C99" s="774" t="s">
        <v>2216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2217</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2218</v>
      </c>
      <c r="P100" s="887"/>
      <c r="Q100" s="887"/>
      <c r="R100" s="887"/>
      <c r="S100" s="887"/>
      <c r="T100" s="774" t="s">
        <v>2219</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2220</v>
      </c>
      <c r="P101" s="887"/>
      <c r="Q101" s="887"/>
      <c r="R101" s="887"/>
      <c r="S101" s="887"/>
      <c r="T101" s="774" t="s">
        <v>2221</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2222</v>
      </c>
      <c r="D148" s="774" t="s">
        <v>1561</v>
      </c>
      <c r="E148" s="774" t="s">
        <v>1661</v>
      </c>
      <c r="F148" s="774" t="s">
        <v>2223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2224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2225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2226</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422</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423</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8"/>
      <c r="O15" s="2196" t="s">
        <v>2227</v>
      </c>
      <c r="P15" s="2197"/>
      <c r="Q15" s="2197"/>
      <c r="R15" s="2197"/>
      <c r="S15" s="2197"/>
      <c r="T15" s="2197"/>
      <c r="U15" s="2198"/>
      <c r="V15" s="2199" t="s">
        <v>429</v>
      </c>
      <c r="W15" s="2202" t="s">
        <v>1145</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39"/>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5" t="s">
        <v>124</v>
      </c>
      <c r="N19" s="237"/>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5" t="s">
        <v>396</v>
      </c>
      <c r="N20" s="237"/>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6" t="s">
        <v>398</v>
      </c>
      <c r="N21" s="237"/>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7" t="s">
        <v>400</v>
      </c>
      <c r="N22" s="237"/>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2" t="s">
        <v>403</v>
      </c>
      <c r="N23" s="237"/>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3" t="s">
        <v>406</v>
      </c>
      <c r="N24" s="237"/>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5" t="s">
        <v>410</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4" t="s">
        <v>411</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2229</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2230</v>
      </c>
      <c r="N35" s="2181"/>
      <c r="O35" s="2181"/>
      <c r="P35" s="2181"/>
      <c r="Q35" s="2181"/>
      <c r="R35" s="2181"/>
      <c r="S35" s="2181"/>
      <c r="T35" s="2181"/>
      <c r="U35" s="2181"/>
      <c r="V35" s="2181"/>
      <c r="W35" s="2181"/>
      <c r="X35" s="2181"/>
      <c r="AD35" s="1082">
        <v>27</v>
      </c>
    </row>
    <row r="36" spans="1:30" ht="109.15" customHeight="1">
      <c r="H36" s="474"/>
      <c r="I36" s="1230"/>
      <c r="M36" s="2181" t="s">
        <v>2231</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2232</v>
      </c>
      <c r="B1" s="2007" t="s">
        <v>2233</v>
      </c>
      <c r="C1" s="2463" t="s">
        <v>2234</v>
      </c>
      <c r="D1" s="2464"/>
      <c r="E1" s="767" t="s">
        <v>2235</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1659</v>
      </c>
      <c r="C4" s="690"/>
      <c r="D4" s="699"/>
      <c r="E4" s="767"/>
    </row>
    <row r="5" spans="1:5" ht="11.25" customHeight="1">
      <c r="A5" s="2012"/>
      <c r="B5" s="701" t="s">
        <v>1653</v>
      </c>
      <c r="C5" s="2013" t="s">
        <v>1999</v>
      </c>
      <c r="D5" s="2014" t="s">
        <v>2236</v>
      </c>
      <c r="E5" s="767"/>
    </row>
    <row r="6" spans="1:5" s="1776" customFormat="1" ht="11.25" customHeight="1">
      <c r="A6" s="2015"/>
      <c r="B6" s="701" t="s">
        <v>1663</v>
      </c>
      <c r="C6" s="690"/>
      <c r="D6" s="699"/>
      <c r="E6" s="767"/>
    </row>
    <row r="7" spans="1:5" ht="11.25" customHeight="1">
      <c r="A7" s="2016"/>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2237</v>
      </c>
      <c r="B1" s="7" t="s">
        <v>2238</v>
      </c>
      <c r="C1" s="7" t="s">
        <v>2239</v>
      </c>
      <c r="D1" s="7" t="s">
        <v>2240</v>
      </c>
      <c r="E1" s="7" t="s">
        <v>2241</v>
      </c>
      <c r="F1" s="7" t="s">
        <v>2242</v>
      </c>
      <c r="G1" s="7" t="s">
        <v>2243</v>
      </c>
      <c r="H1" s="7" t="s">
        <v>2244</v>
      </c>
      <c r="I1" s="7"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2256</v>
      </c>
      <c r="I3" s="1776" t="s">
        <v>807</v>
      </c>
    </row>
    <row r="4" spans="1:9" ht="11.25" customHeight="1">
      <c r="A4" s="1776" t="s">
        <v>2246</v>
      </c>
      <c r="B4" s="1776" t="s">
        <v>16</v>
      </c>
      <c r="C4" s="1776" t="s">
        <v>2257</v>
      </c>
      <c r="D4" s="1776" t="s">
        <v>2258</v>
      </c>
      <c r="E4" s="1776" t="s">
        <v>2259</v>
      </c>
      <c r="F4" s="1776" t="s">
        <v>2254</v>
      </c>
      <c r="G4" s="1776" t="s">
        <v>22</v>
      </c>
      <c r="H4" s="1776" t="s">
        <v>22</v>
      </c>
      <c r="I4" s="1776" t="s">
        <v>807</v>
      </c>
    </row>
    <row r="5" spans="1:9" ht="11.25" customHeight="1">
      <c r="A5" s="1776" t="s">
        <v>2246</v>
      </c>
      <c r="B5" s="1776" t="s">
        <v>16</v>
      </c>
      <c r="C5" s="1776" t="s">
        <v>2260</v>
      </c>
      <c r="D5" s="1776" t="s">
        <v>2261</v>
      </c>
      <c r="E5" s="1776" t="s">
        <v>2262</v>
      </c>
      <c r="F5" s="1776" t="s">
        <v>2263</v>
      </c>
      <c r="G5" s="1776" t="s">
        <v>22</v>
      </c>
      <c r="H5" s="1776" t="s">
        <v>22</v>
      </c>
      <c r="I5" s="1776" t="s">
        <v>807</v>
      </c>
    </row>
    <row r="6" spans="1:9" ht="11.25" customHeight="1">
      <c r="A6" s="1776" t="s">
        <v>2246</v>
      </c>
      <c r="B6" s="1776" t="s">
        <v>16</v>
      </c>
      <c r="C6" s="1776" t="s">
        <v>2264</v>
      </c>
      <c r="D6" s="1776" t="s">
        <v>2261</v>
      </c>
      <c r="E6" s="1776" t="s">
        <v>2262</v>
      </c>
      <c r="F6" s="1776" t="s">
        <v>2265</v>
      </c>
      <c r="G6" s="1776" t="s">
        <v>2266</v>
      </c>
      <c r="H6" s="1776" t="s">
        <v>22</v>
      </c>
      <c r="I6" s="1776" t="s">
        <v>807</v>
      </c>
    </row>
    <row r="7" spans="1:9" ht="11.25" customHeight="1">
      <c r="A7" s="1776" t="s">
        <v>2246</v>
      </c>
      <c r="B7" s="1776" t="s">
        <v>16</v>
      </c>
      <c r="C7" s="1776" t="s">
        <v>2267</v>
      </c>
      <c r="D7" s="1776" t="s">
        <v>2268</v>
      </c>
      <c r="E7" s="1776" t="s">
        <v>2269</v>
      </c>
      <c r="F7" s="1776" t="s">
        <v>2270</v>
      </c>
      <c r="G7" s="1776" t="s">
        <v>2271</v>
      </c>
      <c r="H7" s="1776" t="s">
        <v>22</v>
      </c>
      <c r="I7" s="1776" t="s">
        <v>807</v>
      </c>
    </row>
    <row r="8" spans="1:9" ht="11.25" customHeight="1">
      <c r="A8" s="1776" t="s">
        <v>2246</v>
      </c>
      <c r="B8" s="1776" t="s">
        <v>16</v>
      </c>
      <c r="C8" s="1776" t="s">
        <v>2272</v>
      </c>
      <c r="D8" s="1776" t="s">
        <v>2273</v>
      </c>
      <c r="E8" s="1776" t="s">
        <v>2274</v>
      </c>
      <c r="F8" s="1776" t="s">
        <v>2275</v>
      </c>
      <c r="G8" s="1776" t="s">
        <v>2276</v>
      </c>
      <c r="H8" s="1776" t="s">
        <v>22</v>
      </c>
      <c r="I8" s="1776" t="s">
        <v>807</v>
      </c>
    </row>
    <row r="9" spans="1:9" ht="11.25" customHeight="1">
      <c r="A9" s="1776" t="s">
        <v>2246</v>
      </c>
      <c r="B9" s="1776" t="s">
        <v>16</v>
      </c>
      <c r="C9" s="1776" t="s">
        <v>2277</v>
      </c>
      <c r="D9" s="1776" t="s">
        <v>2278</v>
      </c>
      <c r="E9" s="1776" t="s">
        <v>2279</v>
      </c>
      <c r="F9" s="1776" t="s">
        <v>2280</v>
      </c>
      <c r="G9" s="1776" t="s">
        <v>2281</v>
      </c>
      <c r="H9" s="1776" t="s">
        <v>22</v>
      </c>
      <c r="I9" s="1776" t="s">
        <v>807</v>
      </c>
    </row>
    <row r="10" spans="1:9" ht="11.25" customHeight="1">
      <c r="A10" s="1776" t="s">
        <v>2246</v>
      </c>
      <c r="B10" s="1776" t="s">
        <v>16</v>
      </c>
      <c r="C10" s="1776" t="s">
        <v>2282</v>
      </c>
      <c r="D10" s="1776" t="s">
        <v>2283</v>
      </c>
      <c r="E10" s="1776" t="s">
        <v>2284</v>
      </c>
      <c r="F10" s="1776" t="s">
        <v>2285</v>
      </c>
      <c r="G10" s="1776" t="s">
        <v>2286</v>
      </c>
      <c r="H10" s="1776" t="s">
        <v>22</v>
      </c>
      <c r="I10" s="1776" t="s">
        <v>807</v>
      </c>
    </row>
    <row r="11" spans="1:9" ht="11.25" customHeight="1">
      <c r="A11" s="1776" t="s">
        <v>2246</v>
      </c>
      <c r="B11" s="1776" t="s">
        <v>16</v>
      </c>
      <c r="C11" s="1776" t="s">
        <v>2287</v>
      </c>
      <c r="D11" s="1776" t="s">
        <v>2288</v>
      </c>
      <c r="E11" s="1776" t="s">
        <v>2289</v>
      </c>
      <c r="F11" s="1776" t="s">
        <v>2290</v>
      </c>
      <c r="G11" s="1776" t="s">
        <v>2291</v>
      </c>
      <c r="H11" s="1776" t="s">
        <v>22</v>
      </c>
      <c r="I11" s="1776" t="s">
        <v>807</v>
      </c>
    </row>
    <row r="12" spans="1:9" ht="11.25" customHeight="1">
      <c r="A12" s="1776" t="s">
        <v>2246</v>
      </c>
      <c r="B12" s="1776" t="s">
        <v>16</v>
      </c>
      <c r="C12" s="1776" t="s">
        <v>2292</v>
      </c>
      <c r="D12" s="1776" t="s">
        <v>2293</v>
      </c>
      <c r="E12" s="1776" t="s">
        <v>2294</v>
      </c>
      <c r="F12" s="1776" t="s">
        <v>2295</v>
      </c>
      <c r="G12" s="1776" t="s">
        <v>22</v>
      </c>
      <c r="H12" s="1776" t="s">
        <v>22</v>
      </c>
      <c r="I12" s="1776" t="s">
        <v>807</v>
      </c>
    </row>
    <row r="13" spans="1:9" ht="11.25" customHeight="1">
      <c r="A13" s="1776" t="s">
        <v>2246</v>
      </c>
      <c r="B13" s="1776" t="s">
        <v>16</v>
      </c>
      <c r="C13" s="1776" t="s">
        <v>2296</v>
      </c>
      <c r="D13" s="1776" t="s">
        <v>2297</v>
      </c>
      <c r="E13" s="1776" t="s">
        <v>2298</v>
      </c>
      <c r="F13" s="1776" t="s">
        <v>2299</v>
      </c>
      <c r="G13" s="1776" t="s">
        <v>2300</v>
      </c>
      <c r="H13" s="1776" t="s">
        <v>22</v>
      </c>
      <c r="I13" s="1776" t="s">
        <v>807</v>
      </c>
    </row>
    <row r="14" spans="1:9" ht="11.25" customHeight="1">
      <c r="A14" s="1776" t="s">
        <v>2246</v>
      </c>
      <c r="B14" s="1776" t="s">
        <v>16</v>
      </c>
      <c r="C14" s="1776" t="s">
        <v>2301</v>
      </c>
      <c r="D14" s="1776" t="s">
        <v>2302</v>
      </c>
      <c r="E14" s="1776" t="s">
        <v>2303</v>
      </c>
      <c r="F14" s="1776" t="s">
        <v>2250</v>
      </c>
      <c r="G14" s="1776" t="s">
        <v>2304</v>
      </c>
      <c r="H14" s="1776" t="s">
        <v>22</v>
      </c>
      <c r="I14" s="1776" t="s">
        <v>807</v>
      </c>
    </row>
    <row r="15" spans="1:9" ht="11.25" customHeight="1">
      <c r="A15" s="1776" t="s">
        <v>2246</v>
      </c>
      <c r="B15" s="1776" t="s">
        <v>16</v>
      </c>
      <c r="C15" s="1776" t="s">
        <v>2305</v>
      </c>
      <c r="D15" s="1776" t="s">
        <v>2306</v>
      </c>
      <c r="E15" s="1776" t="s">
        <v>2307</v>
      </c>
      <c r="F15" s="1776" t="s">
        <v>2280</v>
      </c>
      <c r="G15" s="1776" t="s">
        <v>2308</v>
      </c>
      <c r="H15" s="1776" t="s">
        <v>22</v>
      </c>
      <c r="I15" s="1776" t="s">
        <v>807</v>
      </c>
    </row>
    <row r="16" spans="1:9" ht="11.25" customHeight="1">
      <c r="A16" s="1776" t="s">
        <v>2246</v>
      </c>
      <c r="B16" s="1776" t="s">
        <v>16</v>
      </c>
      <c r="C16" s="1776" t="s">
        <v>2309</v>
      </c>
      <c r="D16" s="1776" t="s">
        <v>2310</v>
      </c>
      <c r="E16" s="1776" t="s">
        <v>2311</v>
      </c>
      <c r="F16" s="1776" t="s">
        <v>2312</v>
      </c>
      <c r="G16" s="1776" t="s">
        <v>22</v>
      </c>
      <c r="H16" s="1776" t="s">
        <v>22</v>
      </c>
      <c r="I16" s="1776" t="s">
        <v>807</v>
      </c>
    </row>
    <row r="17" spans="1:9" ht="11.25" customHeight="1">
      <c r="A17" s="1776" t="s">
        <v>2246</v>
      </c>
      <c r="B17" s="1776" t="s">
        <v>16</v>
      </c>
      <c r="C17" s="1776" t="s">
        <v>2313</v>
      </c>
      <c r="D17" s="1776" t="s">
        <v>2314</v>
      </c>
      <c r="E17" s="1776" t="s">
        <v>2315</v>
      </c>
      <c r="F17" s="1776" t="s">
        <v>2316</v>
      </c>
      <c r="G17" s="1776" t="s">
        <v>2317</v>
      </c>
      <c r="H17" s="1776" t="s">
        <v>22</v>
      </c>
      <c r="I17" s="1776" t="s">
        <v>807</v>
      </c>
    </row>
    <row r="18" spans="1:9" ht="11.25" customHeight="1">
      <c r="A18" s="1776" t="s">
        <v>2246</v>
      </c>
      <c r="B18" s="1776" t="s">
        <v>16</v>
      </c>
      <c r="C18" s="1776" t="s">
        <v>2318</v>
      </c>
      <c r="D18" s="1776" t="s">
        <v>2319</v>
      </c>
      <c r="E18" s="1776" t="s">
        <v>2320</v>
      </c>
      <c r="F18" s="1776" t="s">
        <v>2321</v>
      </c>
      <c r="G18" s="1776" t="s">
        <v>2322</v>
      </c>
      <c r="H18" s="1776" t="s">
        <v>22</v>
      </c>
      <c r="I18" s="1776" t="s">
        <v>807</v>
      </c>
    </row>
    <row r="19" spans="1:9" ht="11.25" customHeight="1">
      <c r="A19" s="1776" t="s">
        <v>2246</v>
      </c>
      <c r="B19" s="1776" t="s">
        <v>16</v>
      </c>
      <c r="C19" s="1776" t="s">
        <v>2323</v>
      </c>
      <c r="D19" s="1776" t="s">
        <v>2324</v>
      </c>
      <c r="E19" s="1776" t="s">
        <v>2325</v>
      </c>
      <c r="F19" s="1776" t="s">
        <v>2326</v>
      </c>
      <c r="G19" s="1776" t="s">
        <v>22</v>
      </c>
      <c r="H19" s="1776" t="s">
        <v>22</v>
      </c>
      <c r="I19" s="1776" t="s">
        <v>807</v>
      </c>
    </row>
    <row r="20" spans="1:9" ht="11.25" customHeight="1">
      <c r="A20" s="1776" t="s">
        <v>2246</v>
      </c>
      <c r="B20" s="1776" t="s">
        <v>16</v>
      </c>
      <c r="C20" s="1776" t="s">
        <v>2327</v>
      </c>
      <c r="D20" s="1776" t="s">
        <v>2328</v>
      </c>
      <c r="E20" s="1776" t="s">
        <v>2329</v>
      </c>
      <c r="F20" s="1776" t="s">
        <v>2330</v>
      </c>
      <c r="G20" s="1776" t="s">
        <v>2331</v>
      </c>
      <c r="H20" s="1776" t="s">
        <v>22</v>
      </c>
      <c r="I20" s="1776" t="s">
        <v>807</v>
      </c>
    </row>
    <row r="21" spans="1:9" ht="11.25" customHeight="1">
      <c r="A21" s="1776" t="s">
        <v>2246</v>
      </c>
      <c r="B21" s="1776" t="s">
        <v>16</v>
      </c>
      <c r="C21" s="1776" t="s">
        <v>2332</v>
      </c>
      <c r="D21" s="1776" t="s">
        <v>2333</v>
      </c>
      <c r="E21" s="1776" t="s">
        <v>2334</v>
      </c>
      <c r="F21" s="1776" t="s">
        <v>2335</v>
      </c>
      <c r="G21" s="1776" t="s">
        <v>2336</v>
      </c>
      <c r="H21" s="1776" t="s">
        <v>22</v>
      </c>
      <c r="I21" s="1776" t="s">
        <v>807</v>
      </c>
    </row>
    <row r="22" spans="1:9" ht="11.25" customHeight="1">
      <c r="A22" s="1776" t="s">
        <v>2246</v>
      </c>
      <c r="B22" s="1776" t="s">
        <v>16</v>
      </c>
      <c r="C22" s="1776" t="s">
        <v>2337</v>
      </c>
      <c r="D22" s="1776" t="s">
        <v>2338</v>
      </c>
      <c r="E22" s="1776" t="s">
        <v>2339</v>
      </c>
      <c r="F22" s="1776" t="s">
        <v>2340</v>
      </c>
      <c r="G22" s="1776" t="s">
        <v>2341</v>
      </c>
      <c r="H22" s="1776" t="s">
        <v>22</v>
      </c>
      <c r="I22" s="1776" t="s">
        <v>807</v>
      </c>
    </row>
    <row r="23" spans="1:9" ht="11.25" customHeight="1">
      <c r="A23" s="1776" t="s">
        <v>2246</v>
      </c>
      <c r="B23" s="1776" t="s">
        <v>16</v>
      </c>
      <c r="C23" s="1776" t="s">
        <v>2342</v>
      </c>
      <c r="D23" s="1776" t="s">
        <v>2343</v>
      </c>
      <c r="E23" s="1776" t="s">
        <v>2344</v>
      </c>
      <c r="F23" s="1776" t="s">
        <v>2345</v>
      </c>
      <c r="G23" s="1776" t="s">
        <v>2346</v>
      </c>
      <c r="H23" s="1776" t="s">
        <v>22</v>
      </c>
      <c r="I23" s="1776" t="s">
        <v>807</v>
      </c>
    </row>
    <row r="24" spans="1:9" ht="11.25" customHeight="1">
      <c r="A24" s="1776" t="s">
        <v>2246</v>
      </c>
      <c r="B24" s="1776" t="s">
        <v>16</v>
      </c>
      <c r="C24" s="1776" t="s">
        <v>2347</v>
      </c>
      <c r="D24" s="1776" t="s">
        <v>2348</v>
      </c>
      <c r="E24" s="1776" t="s">
        <v>2349</v>
      </c>
      <c r="F24" s="1776" t="s">
        <v>2280</v>
      </c>
      <c r="G24" s="1776" t="s">
        <v>2350</v>
      </c>
      <c r="H24" s="1776" t="s">
        <v>22</v>
      </c>
      <c r="I24" s="1776" t="s">
        <v>807</v>
      </c>
    </row>
    <row r="25" spans="1:9" ht="11.25" customHeight="1">
      <c r="A25" s="1776" t="s">
        <v>2246</v>
      </c>
      <c r="B25" s="1776" t="s">
        <v>16</v>
      </c>
      <c r="C25" s="1776" t="s">
        <v>2351</v>
      </c>
      <c r="D25" s="1776" t="s">
        <v>2352</v>
      </c>
      <c r="E25" s="1776" t="s">
        <v>2353</v>
      </c>
      <c r="F25" s="1776" t="s">
        <v>574</v>
      </c>
      <c r="G25" s="1776" t="s">
        <v>22</v>
      </c>
      <c r="H25" s="1776" t="s">
        <v>22</v>
      </c>
      <c r="I25" s="1776" t="s">
        <v>807</v>
      </c>
    </row>
    <row r="26" spans="1:9" ht="11.25" customHeight="1">
      <c r="A26" s="1776" t="s">
        <v>2246</v>
      </c>
      <c r="B26" s="1776" t="s">
        <v>16</v>
      </c>
      <c r="C26" s="1776" t="s">
        <v>22</v>
      </c>
      <c r="D26" s="1776" t="s">
        <v>2354</v>
      </c>
      <c r="E26" s="1776" t="s">
        <v>2355</v>
      </c>
      <c r="F26" s="1776" t="s">
        <v>2340</v>
      </c>
      <c r="G26" s="1776" t="s">
        <v>22</v>
      </c>
      <c r="H26" s="1776" t="s">
        <v>22</v>
      </c>
      <c r="I26" s="1776" t="s">
        <v>807</v>
      </c>
    </row>
    <row r="27" spans="1:9" ht="11.25" customHeight="1">
      <c r="A27" s="1776" t="s">
        <v>2246</v>
      </c>
      <c r="B27" s="1776" t="s">
        <v>16</v>
      </c>
      <c r="C27" s="1776" t="s">
        <v>2356</v>
      </c>
      <c r="D27" s="1776" t="s">
        <v>2357</v>
      </c>
      <c r="E27" s="1776" t="s">
        <v>2358</v>
      </c>
      <c r="F27" s="1776" t="s">
        <v>2359</v>
      </c>
      <c r="G27" s="1776" t="s">
        <v>2360</v>
      </c>
      <c r="H27" s="1776" t="s">
        <v>22</v>
      </c>
      <c r="I27" s="1776" t="s">
        <v>807</v>
      </c>
    </row>
    <row r="28" spans="1:9" ht="11.25" customHeight="1">
      <c r="A28" s="1776" t="s">
        <v>2246</v>
      </c>
      <c r="B28" s="1776" t="s">
        <v>16</v>
      </c>
      <c r="C28" s="1776" t="s">
        <v>2361</v>
      </c>
      <c r="D28" s="1776" t="s">
        <v>2362</v>
      </c>
      <c r="E28" s="1776" t="s">
        <v>2363</v>
      </c>
      <c r="F28" s="1776" t="s">
        <v>2364</v>
      </c>
      <c r="G28" s="1776" t="s">
        <v>2365</v>
      </c>
      <c r="H28" s="1776" t="s">
        <v>22</v>
      </c>
      <c r="I28" s="1776" t="s">
        <v>807</v>
      </c>
    </row>
    <row r="29" spans="1:9" ht="11.25" customHeight="1">
      <c r="A29" s="1776" t="s">
        <v>2246</v>
      </c>
      <c r="B29" s="1776" t="s">
        <v>16</v>
      </c>
      <c r="C29" s="1776" t="s">
        <v>2366</v>
      </c>
      <c r="D29" s="1776" t="s">
        <v>2367</v>
      </c>
      <c r="E29" s="1776" t="s">
        <v>2368</v>
      </c>
      <c r="F29" s="1776" t="s">
        <v>2369</v>
      </c>
      <c r="G29" s="1776" t="s">
        <v>2370</v>
      </c>
      <c r="H29" s="1776" t="s">
        <v>22</v>
      </c>
      <c r="I29" s="1776" t="s">
        <v>807</v>
      </c>
    </row>
    <row r="30" spans="1:9" ht="11.25" customHeight="1">
      <c r="A30" s="1776" t="s">
        <v>2246</v>
      </c>
      <c r="B30" s="1776" t="s">
        <v>16</v>
      </c>
      <c r="C30" s="1776" t="s">
        <v>2371</v>
      </c>
      <c r="D30" s="1776" t="s">
        <v>2372</v>
      </c>
      <c r="E30" s="1776" t="s">
        <v>2373</v>
      </c>
      <c r="F30" s="1776" t="s">
        <v>2374</v>
      </c>
      <c r="G30" s="1776" t="s">
        <v>2375</v>
      </c>
      <c r="H30" s="1776" t="s">
        <v>22</v>
      </c>
      <c r="I30" s="1776" t="s">
        <v>807</v>
      </c>
    </row>
    <row r="31" spans="1:9" ht="11.25" customHeight="1">
      <c r="A31" s="1776" t="s">
        <v>2246</v>
      </c>
      <c r="B31" s="1776" t="s">
        <v>16</v>
      </c>
      <c r="C31" s="1776" t="s">
        <v>2376</v>
      </c>
      <c r="D31" s="1776" t="s">
        <v>2377</v>
      </c>
      <c r="E31" s="1776" t="s">
        <v>2378</v>
      </c>
      <c r="F31" s="1776" t="s">
        <v>2379</v>
      </c>
      <c r="G31" s="1776" t="s">
        <v>2380</v>
      </c>
      <c r="H31" s="1776" t="s">
        <v>22</v>
      </c>
      <c r="I31" s="1776" t="s">
        <v>807</v>
      </c>
    </row>
    <row r="32" spans="1:9" ht="11.25" customHeight="1">
      <c r="A32" s="1776" t="s">
        <v>2246</v>
      </c>
      <c r="B32" s="1776" t="s">
        <v>16</v>
      </c>
      <c r="C32" s="1776" t="s">
        <v>2381</v>
      </c>
      <c r="D32" s="1776" t="s">
        <v>2382</v>
      </c>
      <c r="E32" s="1776" t="s">
        <v>2378</v>
      </c>
      <c r="F32" s="1776" t="s">
        <v>2383</v>
      </c>
      <c r="G32" s="1776" t="s">
        <v>2380</v>
      </c>
      <c r="H32" s="1776" t="s">
        <v>22</v>
      </c>
      <c r="I32" s="1776" t="s">
        <v>807</v>
      </c>
    </row>
    <row r="33" spans="1:9" ht="11.25" customHeight="1">
      <c r="A33" s="1776" t="s">
        <v>2246</v>
      </c>
      <c r="B33" s="1776" t="s">
        <v>16</v>
      </c>
      <c r="C33" s="1776" t="s">
        <v>2384</v>
      </c>
      <c r="D33" s="1776" t="s">
        <v>2385</v>
      </c>
      <c r="E33" s="1776" t="s">
        <v>2386</v>
      </c>
      <c r="F33" s="1776" t="s">
        <v>2359</v>
      </c>
      <c r="G33" s="1776" t="s">
        <v>2387</v>
      </c>
      <c r="H33" s="1776" t="s">
        <v>22</v>
      </c>
      <c r="I33" s="1776" t="s">
        <v>807</v>
      </c>
    </row>
    <row r="34" spans="1:9" ht="11.25" customHeight="1">
      <c r="A34" s="1776" t="s">
        <v>2246</v>
      </c>
      <c r="B34" s="1776" t="s">
        <v>16</v>
      </c>
      <c r="C34" s="1776" t="s">
        <v>2388</v>
      </c>
      <c r="D34" s="1776" t="s">
        <v>2389</v>
      </c>
      <c r="E34" s="1776" t="s">
        <v>2390</v>
      </c>
      <c r="F34" s="1776" t="s">
        <v>2391</v>
      </c>
      <c r="G34" s="1776" t="s">
        <v>2392</v>
      </c>
      <c r="H34" s="1776" t="s">
        <v>22</v>
      </c>
      <c r="I34" s="1776" t="s">
        <v>807</v>
      </c>
    </row>
    <row r="35" spans="1:9" ht="11.25" customHeight="1">
      <c r="A35" s="1776" t="s">
        <v>2246</v>
      </c>
      <c r="B35" s="1776" t="s">
        <v>16</v>
      </c>
      <c r="C35" s="1776" t="s">
        <v>2393</v>
      </c>
      <c r="D35" s="1776" t="s">
        <v>2394</v>
      </c>
      <c r="E35" s="1776" t="s">
        <v>2395</v>
      </c>
      <c r="F35" s="1776" t="s">
        <v>2379</v>
      </c>
      <c r="G35" s="1776" t="s">
        <v>2396</v>
      </c>
      <c r="H35" s="1776" t="s">
        <v>22</v>
      </c>
      <c r="I35" s="1776" t="s">
        <v>807</v>
      </c>
    </row>
    <row r="36" spans="1:9" ht="11.25" customHeight="1">
      <c r="A36" s="1776" t="s">
        <v>2246</v>
      </c>
      <c r="B36" s="1776" t="s">
        <v>16</v>
      </c>
      <c r="C36" s="1776" t="s">
        <v>2397</v>
      </c>
      <c r="D36" s="1776" t="s">
        <v>2398</v>
      </c>
      <c r="E36" s="1776" t="s">
        <v>2399</v>
      </c>
      <c r="F36" s="1776" t="s">
        <v>2254</v>
      </c>
      <c r="G36" s="1776" t="s">
        <v>22</v>
      </c>
      <c r="H36" s="1776" t="s">
        <v>22</v>
      </c>
      <c r="I36" s="1776" t="s">
        <v>807</v>
      </c>
    </row>
    <row r="37" spans="1:9" ht="11.25" customHeight="1">
      <c r="A37" s="1776" t="s">
        <v>2246</v>
      </c>
      <c r="B37" s="1776" t="s">
        <v>16</v>
      </c>
      <c r="C37" s="1776" t="s">
        <v>2400</v>
      </c>
      <c r="D37" s="1776" t="s">
        <v>2401</v>
      </c>
      <c r="E37" s="1776" t="s">
        <v>2402</v>
      </c>
      <c r="F37" s="1776" t="s">
        <v>2364</v>
      </c>
      <c r="G37" s="1776" t="s">
        <v>2403</v>
      </c>
      <c r="H37" s="1776" t="s">
        <v>22</v>
      </c>
      <c r="I37" s="1776" t="s">
        <v>807</v>
      </c>
    </row>
    <row r="38" spans="1:9" ht="11.25" customHeight="1">
      <c r="A38" s="1776" t="s">
        <v>2246</v>
      </c>
      <c r="B38" s="1776" t="s">
        <v>16</v>
      </c>
      <c r="C38" s="1776" t="s">
        <v>2404</v>
      </c>
      <c r="D38" s="1776" t="s">
        <v>2405</v>
      </c>
      <c r="E38" s="1776" t="s">
        <v>2406</v>
      </c>
      <c r="F38" s="1776" t="s">
        <v>2407</v>
      </c>
      <c r="G38" s="1776" t="s">
        <v>2408</v>
      </c>
      <c r="H38" s="1776" t="s">
        <v>22</v>
      </c>
      <c r="I38" s="1776" t="s">
        <v>807</v>
      </c>
    </row>
    <row r="39" spans="1:9" ht="11.25" customHeight="1">
      <c r="A39" s="1776" t="s">
        <v>2246</v>
      </c>
      <c r="B39" s="1776" t="s">
        <v>16</v>
      </c>
      <c r="C39" s="1776" t="s">
        <v>2409</v>
      </c>
      <c r="D39" s="1776" t="s">
        <v>2410</v>
      </c>
      <c r="E39" s="1776" t="s">
        <v>2411</v>
      </c>
      <c r="F39" s="1776" t="s">
        <v>2412</v>
      </c>
      <c r="G39" s="1776" t="s">
        <v>2413</v>
      </c>
      <c r="H39" s="1776" t="s">
        <v>22</v>
      </c>
      <c r="I39" s="1776" t="s">
        <v>807</v>
      </c>
    </row>
    <row r="40" spans="1:9" ht="11.25" customHeight="1">
      <c r="A40" s="1776" t="s">
        <v>2246</v>
      </c>
      <c r="B40" s="1776" t="s">
        <v>16</v>
      </c>
      <c r="C40" s="1776" t="s">
        <v>2414</v>
      </c>
      <c r="D40" s="1776" t="s">
        <v>2415</v>
      </c>
      <c r="E40" s="1776" t="s">
        <v>2416</v>
      </c>
      <c r="F40" s="1776" t="s">
        <v>2412</v>
      </c>
      <c r="G40" s="1776" t="s">
        <v>2417</v>
      </c>
      <c r="H40" s="1776" t="s">
        <v>22</v>
      </c>
      <c r="I40" s="1776" t="s">
        <v>807</v>
      </c>
    </row>
    <row r="41" spans="1:9" ht="11.25" customHeight="1">
      <c r="A41" s="1776" t="s">
        <v>2246</v>
      </c>
      <c r="B41" s="1776" t="s">
        <v>16</v>
      </c>
      <c r="C41" s="1776" t="s">
        <v>2418</v>
      </c>
      <c r="D41" s="1776" t="s">
        <v>2419</v>
      </c>
      <c r="E41" s="1776" t="s">
        <v>2420</v>
      </c>
      <c r="F41" s="1776" t="s">
        <v>2379</v>
      </c>
      <c r="G41" s="1776" t="s">
        <v>2421</v>
      </c>
      <c r="H41" s="1776" t="s">
        <v>22</v>
      </c>
      <c r="I41" s="1776" t="s">
        <v>807</v>
      </c>
    </row>
    <row r="42" spans="1:9" ht="11.25" customHeight="1">
      <c r="A42" s="1776" t="s">
        <v>2246</v>
      </c>
      <c r="B42" s="1776" t="s">
        <v>16</v>
      </c>
      <c r="C42" s="1776" t="s">
        <v>2422</v>
      </c>
      <c r="D42" s="1776" t="s">
        <v>2423</v>
      </c>
      <c r="E42" s="1776" t="s">
        <v>2424</v>
      </c>
      <c r="F42" s="1776" t="s">
        <v>2425</v>
      </c>
      <c r="G42" s="1776" t="s">
        <v>2426</v>
      </c>
      <c r="H42" s="1776" t="s">
        <v>22</v>
      </c>
      <c r="I42" s="1776" t="s">
        <v>807</v>
      </c>
    </row>
    <row r="43" spans="1:9" ht="11.25" customHeight="1">
      <c r="A43" s="1776" t="s">
        <v>2246</v>
      </c>
      <c r="B43" s="1776" t="s">
        <v>16</v>
      </c>
      <c r="C43" s="1776" t="s">
        <v>2427</v>
      </c>
      <c r="D43" s="1776" t="s">
        <v>2428</v>
      </c>
      <c r="E43" s="1776" t="s">
        <v>2429</v>
      </c>
      <c r="F43" s="1776" t="s">
        <v>2430</v>
      </c>
      <c r="G43" s="1776" t="s">
        <v>2431</v>
      </c>
      <c r="H43" s="1776" t="s">
        <v>22</v>
      </c>
      <c r="I43" s="1776" t="s">
        <v>807</v>
      </c>
    </row>
    <row r="44" spans="1:9" ht="11.25" customHeight="1">
      <c r="A44" s="1776" t="s">
        <v>2246</v>
      </c>
      <c r="B44" s="1776" t="s">
        <v>16</v>
      </c>
      <c r="C44" s="1776" t="s">
        <v>2432</v>
      </c>
      <c r="D44" s="1776" t="s">
        <v>2433</v>
      </c>
      <c r="E44" s="1776" t="s">
        <v>2434</v>
      </c>
      <c r="F44" s="1776" t="s">
        <v>2330</v>
      </c>
      <c r="G44" s="1776" t="s">
        <v>2435</v>
      </c>
      <c r="H44" s="1776" t="s">
        <v>22</v>
      </c>
      <c r="I44" s="1776" t="s">
        <v>807</v>
      </c>
    </row>
    <row r="45" spans="1:9" ht="11.25" customHeight="1">
      <c r="A45" s="1776" t="s">
        <v>2246</v>
      </c>
      <c r="B45" s="1776" t="s">
        <v>16</v>
      </c>
      <c r="C45" s="1776" t="s">
        <v>2436</v>
      </c>
      <c r="D45" s="1776" t="s">
        <v>2437</v>
      </c>
      <c r="E45" s="1776" t="s">
        <v>2438</v>
      </c>
      <c r="F45" s="1776" t="s">
        <v>2439</v>
      </c>
      <c r="G45" s="1776" t="s">
        <v>2440</v>
      </c>
      <c r="H45" s="1776" t="s">
        <v>22</v>
      </c>
      <c r="I45" s="1776" t="s">
        <v>807</v>
      </c>
    </row>
    <row r="46" spans="1:9" ht="11.25" customHeight="1">
      <c r="A46" s="1776" t="s">
        <v>2246</v>
      </c>
      <c r="B46" s="1776" t="s">
        <v>16</v>
      </c>
      <c r="C46" s="1776" t="s">
        <v>2441</v>
      </c>
      <c r="D46" s="1776" t="s">
        <v>2442</v>
      </c>
      <c r="E46" s="1776" t="s">
        <v>2443</v>
      </c>
      <c r="F46" s="1776" t="s">
        <v>2340</v>
      </c>
      <c r="G46" s="1776" t="s">
        <v>2435</v>
      </c>
      <c r="H46" s="1776" t="s">
        <v>22</v>
      </c>
      <c r="I46" s="1776" t="s">
        <v>807</v>
      </c>
    </row>
    <row r="47" spans="1:9" ht="11.25" customHeight="1">
      <c r="A47" s="1776" t="s">
        <v>2246</v>
      </c>
      <c r="B47" s="1776" t="s">
        <v>16</v>
      </c>
      <c r="C47" s="1776" t="s">
        <v>2444</v>
      </c>
      <c r="D47" s="1776" t="s">
        <v>2445</v>
      </c>
      <c r="E47" s="1776" t="s">
        <v>2446</v>
      </c>
      <c r="F47" s="1776" t="s">
        <v>2312</v>
      </c>
      <c r="G47" s="1776" t="s">
        <v>2447</v>
      </c>
      <c r="H47" s="1776" t="s">
        <v>22</v>
      </c>
      <c r="I47" s="1776" t="s">
        <v>807</v>
      </c>
    </row>
    <row r="48" spans="1:9" ht="11.25" customHeight="1">
      <c r="A48" s="1776" t="s">
        <v>2246</v>
      </c>
      <c r="B48" s="1776" t="s">
        <v>16</v>
      </c>
      <c r="C48" s="1776" t="s">
        <v>2448</v>
      </c>
      <c r="D48" s="1776" t="s">
        <v>2449</v>
      </c>
      <c r="E48" s="1776" t="s">
        <v>2450</v>
      </c>
      <c r="F48" s="1776" t="s">
        <v>2451</v>
      </c>
      <c r="G48" s="1776" t="s">
        <v>2452</v>
      </c>
      <c r="H48" s="1776" t="s">
        <v>22</v>
      </c>
      <c r="I48" s="1776" t="s">
        <v>807</v>
      </c>
    </row>
    <row r="49" spans="1:9" ht="11.25" customHeight="1">
      <c r="A49" s="1776" t="s">
        <v>2246</v>
      </c>
      <c r="B49" s="1776" t="s">
        <v>16</v>
      </c>
      <c r="C49" s="1776" t="s">
        <v>2453</v>
      </c>
      <c r="D49" s="1776" t="s">
        <v>2454</v>
      </c>
      <c r="E49" s="1776" t="s">
        <v>2455</v>
      </c>
      <c r="F49" s="1776" t="s">
        <v>2439</v>
      </c>
      <c r="G49" s="1776" t="s">
        <v>2456</v>
      </c>
      <c r="H49" s="1776" t="s">
        <v>22</v>
      </c>
      <c r="I49" s="1776" t="s">
        <v>807</v>
      </c>
    </row>
    <row r="50" spans="1:9" ht="11.25" customHeight="1">
      <c r="A50" s="1776" t="s">
        <v>2246</v>
      </c>
      <c r="B50" s="1776" t="s">
        <v>16</v>
      </c>
      <c r="C50" s="1776" t="s">
        <v>2457</v>
      </c>
      <c r="D50" s="1776" t="s">
        <v>2458</v>
      </c>
      <c r="E50" s="1776" t="s">
        <v>2459</v>
      </c>
      <c r="F50" s="1776" t="s">
        <v>2340</v>
      </c>
      <c r="G50" s="1776" t="s">
        <v>2460</v>
      </c>
      <c r="H50" s="1776" t="s">
        <v>22</v>
      </c>
      <c r="I50" s="1776" t="s">
        <v>807</v>
      </c>
    </row>
    <row r="51" spans="1:9" ht="11.25" customHeight="1">
      <c r="A51" s="1776" t="s">
        <v>2246</v>
      </c>
      <c r="B51" s="1776" t="s">
        <v>16</v>
      </c>
      <c r="C51" s="1776" t="s">
        <v>2461</v>
      </c>
      <c r="D51" s="1776" t="s">
        <v>2462</v>
      </c>
      <c r="E51" s="1776" t="s">
        <v>2463</v>
      </c>
      <c r="F51" s="1776" t="s">
        <v>2359</v>
      </c>
      <c r="G51" s="1776" t="s">
        <v>2464</v>
      </c>
      <c r="H51" s="1776" t="s">
        <v>22</v>
      </c>
      <c r="I51" s="1776" t="s">
        <v>807</v>
      </c>
    </row>
    <row r="52" spans="1:9" ht="11.25" customHeight="1">
      <c r="A52" s="1776" t="s">
        <v>2246</v>
      </c>
      <c r="B52" s="1776" t="s">
        <v>16</v>
      </c>
      <c r="C52" s="1776" t="s">
        <v>2465</v>
      </c>
      <c r="D52" s="1776" t="s">
        <v>2466</v>
      </c>
      <c r="E52" s="1776" t="s">
        <v>2467</v>
      </c>
      <c r="F52" s="1776" t="s">
        <v>2468</v>
      </c>
      <c r="G52" s="1776" t="s">
        <v>2469</v>
      </c>
      <c r="H52" s="1776" t="s">
        <v>22</v>
      </c>
      <c r="I52" s="1776" t="s">
        <v>807</v>
      </c>
    </row>
    <row r="53" spans="1:9" ht="11.25" customHeight="1">
      <c r="A53" s="1776" t="s">
        <v>2246</v>
      </c>
      <c r="B53" s="1776" t="s">
        <v>16</v>
      </c>
      <c r="C53" s="1776" t="s">
        <v>2470</v>
      </c>
      <c r="D53" s="1776" t="s">
        <v>2471</v>
      </c>
      <c r="E53" s="1776" t="s">
        <v>2472</v>
      </c>
      <c r="F53" s="1776" t="s">
        <v>2473</v>
      </c>
      <c r="G53" s="1776" t="s">
        <v>2474</v>
      </c>
      <c r="H53" s="1776" t="s">
        <v>22</v>
      </c>
      <c r="I53" s="1776" t="s">
        <v>807</v>
      </c>
    </row>
    <row r="54" spans="1:9" ht="11.25" customHeight="1">
      <c r="A54" s="1776" t="s">
        <v>2246</v>
      </c>
      <c r="B54" s="1776" t="s">
        <v>16</v>
      </c>
      <c r="C54" s="1776" t="s">
        <v>2475</v>
      </c>
      <c r="D54" s="1776" t="s">
        <v>2476</v>
      </c>
      <c r="E54" s="1776" t="s">
        <v>2477</v>
      </c>
      <c r="F54" s="1776" t="s">
        <v>2478</v>
      </c>
      <c r="G54" s="1776" t="s">
        <v>2479</v>
      </c>
      <c r="H54" s="1776" t="s">
        <v>22</v>
      </c>
      <c r="I54" s="1776" t="s">
        <v>807</v>
      </c>
    </row>
    <row r="55" spans="1:9" ht="11.25" customHeight="1">
      <c r="A55" s="1776" t="s">
        <v>2246</v>
      </c>
      <c r="B55" s="1776" t="s">
        <v>16</v>
      </c>
      <c r="C55" s="1776" t="s">
        <v>2480</v>
      </c>
      <c r="D55" s="1776" t="s">
        <v>2481</v>
      </c>
      <c r="E55" s="1776" t="s">
        <v>2482</v>
      </c>
      <c r="F55" s="1776" t="s">
        <v>51</v>
      </c>
      <c r="G55" s="1776" t="s">
        <v>2483</v>
      </c>
      <c r="H55" s="1776" t="s">
        <v>22</v>
      </c>
      <c r="I55" s="1776" t="s">
        <v>807</v>
      </c>
    </row>
    <row r="56" spans="1:9" ht="11.25" customHeight="1">
      <c r="A56" s="1776" t="s">
        <v>2246</v>
      </c>
      <c r="B56" s="1776" t="s">
        <v>16</v>
      </c>
      <c r="C56" s="1776" t="s">
        <v>2484</v>
      </c>
      <c r="D56" s="1776" t="s">
        <v>2485</v>
      </c>
      <c r="E56" s="1776" t="s">
        <v>2486</v>
      </c>
      <c r="F56" s="1776" t="s">
        <v>2312</v>
      </c>
      <c r="G56" s="1776" t="s">
        <v>2487</v>
      </c>
      <c r="H56" s="1776" t="s">
        <v>22</v>
      </c>
      <c r="I56" s="1776" t="s">
        <v>807</v>
      </c>
    </row>
    <row r="57" spans="1:9" ht="11.25" customHeight="1">
      <c r="A57" s="1776" t="s">
        <v>2246</v>
      </c>
      <c r="B57" s="1776" t="s">
        <v>16</v>
      </c>
      <c r="C57" s="1776" t="s">
        <v>2488</v>
      </c>
      <c r="D57" s="1776" t="s">
        <v>2489</v>
      </c>
      <c r="E57" s="1776" t="s">
        <v>2490</v>
      </c>
      <c r="F57" s="1776" t="s">
        <v>2491</v>
      </c>
      <c r="G57" s="1776" t="s">
        <v>2492</v>
      </c>
      <c r="H57" s="1776" t="s">
        <v>22</v>
      </c>
      <c r="I57" s="1776" t="s">
        <v>807</v>
      </c>
    </row>
    <row r="58" spans="1:9" ht="11.25" customHeight="1">
      <c r="A58" s="1776" t="s">
        <v>2246</v>
      </c>
      <c r="B58" s="1776" t="s">
        <v>16</v>
      </c>
      <c r="C58" s="1776" t="s">
        <v>2493</v>
      </c>
      <c r="D58" s="1776" t="s">
        <v>2494</v>
      </c>
      <c r="E58" s="1776" t="s">
        <v>2495</v>
      </c>
      <c r="F58" s="1776" t="s">
        <v>2312</v>
      </c>
      <c r="G58" s="1776" t="s">
        <v>2496</v>
      </c>
      <c r="H58" s="1776" t="s">
        <v>22</v>
      </c>
      <c r="I58" s="1776" t="s">
        <v>807</v>
      </c>
    </row>
    <row r="59" spans="1:9" ht="11.25" customHeight="1">
      <c r="A59" s="1776" t="s">
        <v>2246</v>
      </c>
      <c r="B59" s="1776" t="s">
        <v>16</v>
      </c>
      <c r="C59" s="1776" t="s">
        <v>2497</v>
      </c>
      <c r="D59" s="1776" t="s">
        <v>2498</v>
      </c>
      <c r="E59" s="1776" t="s">
        <v>2499</v>
      </c>
      <c r="F59" s="1776" t="s">
        <v>2312</v>
      </c>
      <c r="G59" s="1776" t="s">
        <v>2500</v>
      </c>
      <c r="H59" s="1776" t="s">
        <v>22</v>
      </c>
      <c r="I59" s="1776" t="s">
        <v>807</v>
      </c>
    </row>
    <row r="60" spans="1:9" ht="11.25" customHeight="1">
      <c r="A60" s="1776" t="s">
        <v>2246</v>
      </c>
      <c r="B60" s="1776" t="s">
        <v>16</v>
      </c>
      <c r="C60" s="1776" t="s">
        <v>2501</v>
      </c>
      <c r="D60" s="1776" t="s">
        <v>2502</v>
      </c>
      <c r="E60" s="1776" t="s">
        <v>2503</v>
      </c>
      <c r="F60" s="1776" t="s">
        <v>2430</v>
      </c>
      <c r="G60" s="1776" t="s">
        <v>2504</v>
      </c>
      <c r="H60" s="1776" t="s">
        <v>22</v>
      </c>
      <c r="I60" s="1776" t="s">
        <v>807</v>
      </c>
    </row>
    <row r="61" spans="1:9" ht="11.25" customHeight="1">
      <c r="A61" s="1776" t="s">
        <v>2246</v>
      </c>
      <c r="B61" s="1776" t="s">
        <v>16</v>
      </c>
      <c r="C61" s="1776" t="s">
        <v>2505</v>
      </c>
      <c r="D61" s="1776" t="s">
        <v>2506</v>
      </c>
      <c r="E61" s="1776" t="s">
        <v>2507</v>
      </c>
      <c r="F61" s="1776" t="s">
        <v>2468</v>
      </c>
      <c r="G61" s="1776" t="s">
        <v>2508</v>
      </c>
      <c r="H61" s="1776" t="s">
        <v>22</v>
      </c>
      <c r="I61" s="1776" t="s">
        <v>807</v>
      </c>
    </row>
    <row r="62" spans="1:9" ht="11.25" customHeight="1">
      <c r="A62" s="1776" t="s">
        <v>2246</v>
      </c>
      <c r="B62" s="1776" t="s">
        <v>16</v>
      </c>
      <c r="C62" s="1776" t="s">
        <v>2509</v>
      </c>
      <c r="D62" s="1776" t="s">
        <v>2510</v>
      </c>
      <c r="E62" s="1776" t="s">
        <v>2511</v>
      </c>
      <c r="F62" s="1776" t="s">
        <v>2430</v>
      </c>
      <c r="G62" s="1776" t="s">
        <v>2512</v>
      </c>
      <c r="H62" s="1776" t="s">
        <v>22</v>
      </c>
      <c r="I62" s="1776" t="s">
        <v>807</v>
      </c>
    </row>
    <row r="63" spans="1:9" ht="11.25" customHeight="1">
      <c r="A63" s="1776" t="s">
        <v>2246</v>
      </c>
      <c r="B63" s="1776" t="s">
        <v>16</v>
      </c>
      <c r="C63" s="1776" t="s">
        <v>13</v>
      </c>
      <c r="D63" s="1776" t="s">
        <v>46</v>
      </c>
      <c r="E63" s="1776" t="s">
        <v>49</v>
      </c>
      <c r="F63" s="1776" t="s">
        <v>51</v>
      </c>
      <c r="G63" s="1776" t="s">
        <v>2513</v>
      </c>
      <c r="H63" s="1776" t="s">
        <v>22</v>
      </c>
      <c r="I63" s="1776" t="s">
        <v>807</v>
      </c>
    </row>
    <row r="64" spans="1:9" ht="11.25" customHeight="1">
      <c r="A64" s="1776" t="s">
        <v>2246</v>
      </c>
      <c r="B64" s="1776" t="s">
        <v>16</v>
      </c>
      <c r="C64" s="1776" t="s">
        <v>2514</v>
      </c>
      <c r="D64" s="1776" t="s">
        <v>2515</v>
      </c>
      <c r="E64" s="1776" t="s">
        <v>2516</v>
      </c>
      <c r="F64" s="1776" t="s">
        <v>2359</v>
      </c>
      <c r="G64" s="1776" t="s">
        <v>22</v>
      </c>
      <c r="H64" s="1776" t="s">
        <v>22</v>
      </c>
      <c r="I64" s="1776" t="s">
        <v>807</v>
      </c>
    </row>
    <row r="65" spans="1:9" ht="11.25" customHeight="1">
      <c r="A65" s="1776" t="s">
        <v>2246</v>
      </c>
      <c r="B65" s="1776" t="s">
        <v>16</v>
      </c>
      <c r="C65" s="1776" t="s">
        <v>2517</v>
      </c>
      <c r="D65" s="1776" t="s">
        <v>2518</v>
      </c>
      <c r="E65" s="1776" t="s">
        <v>2519</v>
      </c>
      <c r="F65" s="1776" t="s">
        <v>2520</v>
      </c>
      <c r="G65" s="1776" t="s">
        <v>2521</v>
      </c>
      <c r="H65" s="1776" t="s">
        <v>22</v>
      </c>
      <c r="I65" s="1776" t="s">
        <v>807</v>
      </c>
    </row>
    <row r="66" spans="1:9" ht="11.25" customHeight="1">
      <c r="A66" s="1776" t="s">
        <v>2246</v>
      </c>
      <c r="B66" s="1776" t="s">
        <v>16</v>
      </c>
      <c r="C66" s="1776" t="s">
        <v>2522</v>
      </c>
      <c r="D66" s="1776" t="s">
        <v>2523</v>
      </c>
      <c r="E66" s="1776" t="s">
        <v>2524</v>
      </c>
      <c r="F66" s="1776" t="s">
        <v>2520</v>
      </c>
      <c r="G66" s="1776" t="s">
        <v>2525</v>
      </c>
      <c r="H66" s="1776" t="s">
        <v>22</v>
      </c>
      <c r="I66" s="1776" t="s">
        <v>807</v>
      </c>
    </row>
    <row r="67" spans="1:9" ht="11.25" customHeight="1">
      <c r="A67" s="1776" t="s">
        <v>2246</v>
      </c>
      <c r="B67" s="1776" t="s">
        <v>16</v>
      </c>
      <c r="C67" s="1776" t="s">
        <v>2526</v>
      </c>
      <c r="D67" s="1776" t="s">
        <v>2527</v>
      </c>
      <c r="E67" s="1776" t="s">
        <v>2528</v>
      </c>
      <c r="F67" s="1776" t="s">
        <v>2364</v>
      </c>
      <c r="G67" s="1776" t="s">
        <v>2529</v>
      </c>
      <c r="H67" s="1776" t="s">
        <v>22</v>
      </c>
      <c r="I67" s="1776" t="s">
        <v>807</v>
      </c>
    </row>
    <row r="68" spans="1:9" ht="11.25" customHeight="1">
      <c r="A68" s="1776" t="s">
        <v>2246</v>
      </c>
      <c r="B68" s="1776" t="s">
        <v>16</v>
      </c>
      <c r="C68" s="1776" t="s">
        <v>2530</v>
      </c>
      <c r="D68" s="1776" t="s">
        <v>2531</v>
      </c>
      <c r="E68" s="1776" t="s">
        <v>2532</v>
      </c>
      <c r="F68" s="1776" t="s">
        <v>2533</v>
      </c>
      <c r="G68" s="1776" t="s">
        <v>2534</v>
      </c>
      <c r="H68" s="1776" t="s">
        <v>22</v>
      </c>
      <c r="I68" s="1776" t="s">
        <v>807</v>
      </c>
    </row>
    <row r="69" spans="1:9" ht="11.25" customHeight="1">
      <c r="A69" s="1776" t="s">
        <v>2246</v>
      </c>
      <c r="B69" s="1776" t="s">
        <v>16</v>
      </c>
      <c r="C69" s="1776" t="s">
        <v>2535</v>
      </c>
      <c r="D69" s="1776" t="s">
        <v>2536</v>
      </c>
      <c r="E69" s="1776" t="s">
        <v>2537</v>
      </c>
      <c r="F69" s="1776" t="s">
        <v>2520</v>
      </c>
      <c r="G69" s="1776" t="s">
        <v>2538</v>
      </c>
      <c r="H69" s="1776" t="s">
        <v>22</v>
      </c>
      <c r="I69" s="1776" t="s">
        <v>807</v>
      </c>
    </row>
    <row r="70" spans="1:9" ht="11.25" customHeight="1">
      <c r="A70" s="1776" t="s">
        <v>2246</v>
      </c>
      <c r="B70" s="1776" t="s">
        <v>16</v>
      </c>
      <c r="C70" s="1776" t="s">
        <v>2539</v>
      </c>
      <c r="D70" s="1776" t="s">
        <v>2540</v>
      </c>
      <c r="E70" s="1776" t="s">
        <v>2541</v>
      </c>
      <c r="F70" s="1776" t="s">
        <v>2542</v>
      </c>
      <c r="G70" s="1776" t="s">
        <v>2543</v>
      </c>
      <c r="H70" s="1776" t="s">
        <v>22</v>
      </c>
      <c r="I70" s="1776" t="s">
        <v>807</v>
      </c>
    </row>
    <row r="71" spans="1:9" ht="11.25" customHeight="1">
      <c r="A71" s="1776" t="s">
        <v>2246</v>
      </c>
      <c r="B71" s="1776" t="s">
        <v>16</v>
      </c>
      <c r="C71" s="1776" t="s">
        <v>2544</v>
      </c>
      <c r="D71" s="1776" t="s">
        <v>2540</v>
      </c>
      <c r="E71" s="1776" t="s">
        <v>2545</v>
      </c>
      <c r="F71" s="1776" t="s">
        <v>2533</v>
      </c>
      <c r="G71" s="1776" t="s">
        <v>22</v>
      </c>
      <c r="H71" s="1776" t="s">
        <v>22</v>
      </c>
      <c r="I71" s="1776" t="s">
        <v>807</v>
      </c>
    </row>
    <row r="72" spans="1:9" ht="11.25" customHeight="1">
      <c r="A72" s="1776" t="s">
        <v>2246</v>
      </c>
      <c r="B72" s="1776" t="s">
        <v>16</v>
      </c>
      <c r="C72" s="1776" t="s">
        <v>2546</v>
      </c>
      <c r="D72" s="1776" t="s">
        <v>2547</v>
      </c>
      <c r="E72" s="1776" t="s">
        <v>2548</v>
      </c>
      <c r="F72" s="1776" t="s">
        <v>2549</v>
      </c>
      <c r="G72" s="1776" t="s">
        <v>2550</v>
      </c>
      <c r="H72" s="1776" t="s">
        <v>22</v>
      </c>
      <c r="I72" s="1776" t="s">
        <v>807</v>
      </c>
    </row>
    <row r="73" spans="1:9" ht="11.25" customHeight="1">
      <c r="A73" s="1776" t="s">
        <v>2246</v>
      </c>
      <c r="B73" s="1776" t="s">
        <v>16</v>
      </c>
      <c r="C73" s="1776" t="s">
        <v>2551</v>
      </c>
      <c r="D73" s="1776" t="s">
        <v>2552</v>
      </c>
      <c r="E73" s="1776" t="s">
        <v>2553</v>
      </c>
      <c r="F73" s="1776" t="s">
        <v>2335</v>
      </c>
      <c r="G73" s="1776" t="s">
        <v>2550</v>
      </c>
      <c r="H73" s="1776" t="s">
        <v>22</v>
      </c>
      <c r="I73" s="1776" t="s">
        <v>807</v>
      </c>
    </row>
    <row r="74" spans="1:9" ht="11.25" customHeight="1">
      <c r="A74" s="1776" t="s">
        <v>2246</v>
      </c>
      <c r="B74" s="1776" t="s">
        <v>16</v>
      </c>
      <c r="C74" s="1776" t="s">
        <v>2554</v>
      </c>
      <c r="D74" s="1776" t="s">
        <v>2555</v>
      </c>
      <c r="E74" s="1776" t="s">
        <v>2556</v>
      </c>
      <c r="F74" s="1776" t="s">
        <v>2557</v>
      </c>
      <c r="G74" s="1776" t="s">
        <v>2558</v>
      </c>
      <c r="H74" s="1776" t="s">
        <v>22</v>
      </c>
      <c r="I74" s="1776" t="s">
        <v>807</v>
      </c>
    </row>
    <row r="75" spans="1:9" ht="11.25" customHeight="1">
      <c r="A75" s="1776" t="s">
        <v>2246</v>
      </c>
      <c r="B75" s="1776" t="s">
        <v>16</v>
      </c>
      <c r="C75" s="1776" t="s">
        <v>2559</v>
      </c>
      <c r="D75" s="1776" t="s">
        <v>2560</v>
      </c>
      <c r="E75" s="1776" t="s">
        <v>2561</v>
      </c>
      <c r="F75" s="1776" t="s">
        <v>2335</v>
      </c>
      <c r="G75" s="1776" t="s">
        <v>2562</v>
      </c>
      <c r="H75" s="1776" t="s">
        <v>22</v>
      </c>
      <c r="I75" s="1776" t="s">
        <v>807</v>
      </c>
    </row>
    <row r="76" spans="1:9" ht="11.25" customHeight="1">
      <c r="A76" s="1776" t="s">
        <v>2246</v>
      </c>
      <c r="B76" s="1776" t="s">
        <v>16</v>
      </c>
      <c r="C76" s="1776" t="s">
        <v>2563</v>
      </c>
      <c r="D76" s="1776" t="s">
        <v>2564</v>
      </c>
      <c r="E76" s="1776" t="s">
        <v>2565</v>
      </c>
      <c r="F76" s="1776" t="s">
        <v>2451</v>
      </c>
      <c r="G76" s="1776" t="s">
        <v>2566</v>
      </c>
      <c r="H76" s="1776" t="s">
        <v>22</v>
      </c>
      <c r="I76" s="1776" t="s">
        <v>807</v>
      </c>
    </row>
    <row r="77" spans="1:9" ht="11.25" customHeight="1">
      <c r="A77" s="1776" t="s">
        <v>2246</v>
      </c>
      <c r="B77" s="1776" t="s">
        <v>16</v>
      </c>
      <c r="C77" s="1776" t="s">
        <v>2567</v>
      </c>
      <c r="D77" s="1776" t="s">
        <v>2568</v>
      </c>
      <c r="E77" s="1776" t="s">
        <v>2569</v>
      </c>
      <c r="F77" s="1776" t="s">
        <v>2570</v>
      </c>
      <c r="G77" s="1776" t="s">
        <v>2571</v>
      </c>
      <c r="H77" s="1776" t="s">
        <v>22</v>
      </c>
      <c r="I77" s="1776" t="s">
        <v>807</v>
      </c>
    </row>
    <row r="78" spans="1:9" ht="11.25" customHeight="1">
      <c r="A78" s="1776" t="s">
        <v>2246</v>
      </c>
      <c r="B78" s="1776" t="s">
        <v>16</v>
      </c>
      <c r="C78" s="1776" t="s">
        <v>2572</v>
      </c>
      <c r="D78" s="1776" t="s">
        <v>2573</v>
      </c>
      <c r="E78" s="1776" t="s">
        <v>2574</v>
      </c>
      <c r="F78" s="1776" t="s">
        <v>2364</v>
      </c>
      <c r="G78" s="1776" t="s">
        <v>2575</v>
      </c>
      <c r="H78" s="1776" t="s">
        <v>22</v>
      </c>
      <c r="I78" s="1776" t="s">
        <v>807</v>
      </c>
    </row>
    <row r="79" spans="1:9" ht="11.25" customHeight="1">
      <c r="A79" s="1776" t="s">
        <v>2246</v>
      </c>
      <c r="B79" s="1776" t="s">
        <v>16</v>
      </c>
      <c r="C79" s="1776" t="s">
        <v>2576</v>
      </c>
      <c r="D79" s="1776" t="s">
        <v>2577</v>
      </c>
      <c r="E79" s="1776" t="s">
        <v>2578</v>
      </c>
      <c r="F79" s="1776" t="s">
        <v>2579</v>
      </c>
      <c r="G79" s="1776" t="s">
        <v>2580</v>
      </c>
      <c r="H79" s="1776" t="s">
        <v>22</v>
      </c>
      <c r="I79" s="1776" t="s">
        <v>807</v>
      </c>
    </row>
    <row r="80" spans="1:9" ht="11.25" customHeight="1">
      <c r="A80" s="1776" t="s">
        <v>2246</v>
      </c>
      <c r="B80" s="1776" t="s">
        <v>16</v>
      </c>
      <c r="C80" s="1776" t="s">
        <v>2581</v>
      </c>
      <c r="D80" s="1776" t="s">
        <v>2582</v>
      </c>
      <c r="E80" s="1776" t="s">
        <v>2583</v>
      </c>
      <c r="F80" s="1776" t="s">
        <v>2254</v>
      </c>
      <c r="G80" s="1776" t="s">
        <v>2584</v>
      </c>
      <c r="H80" s="1776" t="s">
        <v>22</v>
      </c>
      <c r="I80" s="1776" t="s">
        <v>807</v>
      </c>
    </row>
    <row r="81" spans="1:9" ht="11.25" customHeight="1">
      <c r="A81" s="1776" t="s">
        <v>2246</v>
      </c>
      <c r="B81" s="1776" t="s">
        <v>16</v>
      </c>
      <c r="C81" s="1776" t="s">
        <v>2585</v>
      </c>
      <c r="D81" s="1776" t="s">
        <v>2586</v>
      </c>
      <c r="E81" s="1776" t="s">
        <v>2587</v>
      </c>
      <c r="F81" s="1776" t="s">
        <v>2280</v>
      </c>
      <c r="G81" s="1776" t="s">
        <v>2588</v>
      </c>
      <c r="H81" s="1776" t="s">
        <v>22</v>
      </c>
      <c r="I81" s="1776" t="s">
        <v>807</v>
      </c>
    </row>
    <row r="82" spans="1:9" ht="11.25" customHeight="1">
      <c r="A82" s="1776" t="s">
        <v>2246</v>
      </c>
      <c r="B82" s="1776" t="s">
        <v>16</v>
      </c>
      <c r="C82" s="1776" t="s">
        <v>2589</v>
      </c>
      <c r="D82" s="1776" t="s">
        <v>2590</v>
      </c>
      <c r="E82" s="1776" t="s">
        <v>2591</v>
      </c>
      <c r="F82" s="1776" t="s">
        <v>2250</v>
      </c>
      <c r="G82" s="1776" t="s">
        <v>22</v>
      </c>
      <c r="H82" s="1776" t="s">
        <v>22</v>
      </c>
      <c r="I82" s="1776" t="s">
        <v>807</v>
      </c>
    </row>
    <row r="83" spans="1:9" ht="11.25" customHeight="1">
      <c r="A83" s="1776" t="s">
        <v>2246</v>
      </c>
      <c r="B83" s="1776" t="s">
        <v>16</v>
      </c>
      <c r="C83" s="1776" t="s">
        <v>2592</v>
      </c>
      <c r="D83" s="1776" t="s">
        <v>2593</v>
      </c>
      <c r="E83" s="1776" t="s">
        <v>2594</v>
      </c>
      <c r="F83" s="1776" t="s">
        <v>2254</v>
      </c>
      <c r="G83" s="1776" t="s">
        <v>2595</v>
      </c>
      <c r="H83" s="1776" t="s">
        <v>22</v>
      </c>
      <c r="I83" s="1776" t="s">
        <v>807</v>
      </c>
    </row>
    <row r="84" spans="1:9" ht="11.25" customHeight="1">
      <c r="A84" s="1776" t="s">
        <v>2246</v>
      </c>
      <c r="B84" s="1776" t="s">
        <v>16</v>
      </c>
      <c r="C84" s="1776" t="s">
        <v>2596</v>
      </c>
      <c r="D84" s="1776" t="s">
        <v>2597</v>
      </c>
      <c r="E84" s="1776" t="s">
        <v>2598</v>
      </c>
      <c r="F84" s="1776" t="s">
        <v>2599</v>
      </c>
      <c r="G84" s="1776" t="s">
        <v>2600</v>
      </c>
      <c r="H84" s="1776" t="s">
        <v>22</v>
      </c>
      <c r="I84" s="1776" t="s">
        <v>807</v>
      </c>
    </row>
    <row r="85" spans="1:9" ht="11.25" customHeight="1">
      <c r="A85" s="1776" t="s">
        <v>2246</v>
      </c>
      <c r="B85" s="1776" t="s">
        <v>16</v>
      </c>
      <c r="C85" s="1776" t="s">
        <v>2601</v>
      </c>
      <c r="D85" s="1776" t="s">
        <v>2602</v>
      </c>
      <c r="E85" s="1776" t="s">
        <v>2603</v>
      </c>
      <c r="F85" s="1776" t="s">
        <v>2335</v>
      </c>
      <c r="G85" s="1776" t="s">
        <v>2604</v>
      </c>
      <c r="H85" s="1776" t="s">
        <v>22</v>
      </c>
      <c r="I85" s="1776" t="s">
        <v>807</v>
      </c>
    </row>
    <row r="86" spans="1:9" ht="11.25" customHeight="1">
      <c r="A86" s="1776" t="s">
        <v>2246</v>
      </c>
      <c r="B86" s="1776" t="s">
        <v>16</v>
      </c>
      <c r="C86" s="1776" t="s">
        <v>2605</v>
      </c>
      <c r="D86" s="1776" t="s">
        <v>2606</v>
      </c>
      <c r="E86" s="1776" t="s">
        <v>2607</v>
      </c>
      <c r="F86" s="1776" t="s">
        <v>2608</v>
      </c>
      <c r="G86" s="1776" t="s">
        <v>2609</v>
      </c>
      <c r="H86" s="1776" t="s">
        <v>22</v>
      </c>
      <c r="I86" s="1776" t="s">
        <v>807</v>
      </c>
    </row>
    <row r="87" spans="1:9" ht="11.25" customHeight="1">
      <c r="A87" s="1776" t="s">
        <v>2246</v>
      </c>
      <c r="B87" s="1776" t="s">
        <v>16</v>
      </c>
      <c r="C87" s="1776" t="s">
        <v>2610</v>
      </c>
      <c r="D87" s="1776" t="s">
        <v>2611</v>
      </c>
      <c r="E87" s="1776" t="s">
        <v>2612</v>
      </c>
      <c r="F87" s="1776" t="s">
        <v>2374</v>
      </c>
      <c r="G87" s="1776" t="s">
        <v>2613</v>
      </c>
      <c r="H87" s="1776" t="s">
        <v>22</v>
      </c>
      <c r="I87" s="1776" t="s">
        <v>807</v>
      </c>
    </row>
    <row r="88" spans="1:9" ht="11.25" customHeight="1">
      <c r="A88" s="1776" t="s">
        <v>2246</v>
      </c>
      <c r="B88" s="1776" t="s">
        <v>16</v>
      </c>
      <c r="C88" s="1776" t="s">
        <v>2614</v>
      </c>
      <c r="D88" s="1776" t="s">
        <v>2615</v>
      </c>
      <c r="E88" s="1776" t="s">
        <v>2616</v>
      </c>
      <c r="F88" s="1776" t="s">
        <v>2617</v>
      </c>
      <c r="G88" s="1776" t="s">
        <v>2618</v>
      </c>
      <c r="H88" s="1776" t="s">
        <v>22</v>
      </c>
      <c r="I88" s="1776" t="s">
        <v>807</v>
      </c>
    </row>
    <row r="89" spans="1:9" ht="11.25" customHeight="1">
      <c r="A89" s="1776" t="s">
        <v>2246</v>
      </c>
      <c r="B89" s="1776" t="s">
        <v>16</v>
      </c>
      <c r="C89" s="1776" t="s">
        <v>2619</v>
      </c>
      <c r="D89" s="1776" t="s">
        <v>2620</v>
      </c>
      <c r="E89" s="1776" t="s">
        <v>2621</v>
      </c>
      <c r="F89" s="1776" t="s">
        <v>2374</v>
      </c>
      <c r="G89" s="1776" t="s">
        <v>2622</v>
      </c>
      <c r="H89" s="1776" t="s">
        <v>22</v>
      </c>
      <c r="I89" s="1776" t="s">
        <v>807</v>
      </c>
    </row>
    <row r="90" spans="1:9" ht="11.25" customHeight="1">
      <c r="A90" s="1776" t="s">
        <v>2246</v>
      </c>
      <c r="B90" s="1776" t="s">
        <v>16</v>
      </c>
      <c r="C90" s="1776" t="s">
        <v>2623</v>
      </c>
      <c r="D90" s="1776" t="s">
        <v>2624</v>
      </c>
      <c r="E90" s="1776" t="s">
        <v>2625</v>
      </c>
      <c r="F90" s="1776" t="s">
        <v>2280</v>
      </c>
      <c r="G90" s="1776" t="s">
        <v>2626</v>
      </c>
      <c r="H90" s="1776" t="s">
        <v>22</v>
      </c>
      <c r="I90" s="1776" t="s">
        <v>807</v>
      </c>
    </row>
    <row r="91" spans="1:9" ht="11.25" customHeight="1">
      <c r="A91" s="1776" t="s">
        <v>2246</v>
      </c>
      <c r="B91" s="1776" t="s">
        <v>16</v>
      </c>
      <c r="C91" s="1776" t="s">
        <v>2627</v>
      </c>
      <c r="D91" s="1776" t="s">
        <v>2628</v>
      </c>
      <c r="E91" s="1776" t="s">
        <v>2629</v>
      </c>
      <c r="F91" s="1776" t="s">
        <v>2254</v>
      </c>
      <c r="G91" s="1776" t="s">
        <v>2630</v>
      </c>
      <c r="H91" s="1776" t="s">
        <v>22</v>
      </c>
      <c r="I91" s="1776" t="s">
        <v>807</v>
      </c>
    </row>
    <row r="92" spans="1:9" ht="11.25" customHeight="1">
      <c r="A92" s="1776" t="s">
        <v>2246</v>
      </c>
      <c r="B92" s="1776" t="s">
        <v>16</v>
      </c>
      <c r="C92" s="1776" t="s">
        <v>2631</v>
      </c>
      <c r="D92" s="1776" t="s">
        <v>2632</v>
      </c>
      <c r="E92" s="1776" t="s">
        <v>2633</v>
      </c>
      <c r="F92" s="1776" t="s">
        <v>2599</v>
      </c>
      <c r="G92" s="1776" t="s">
        <v>2634</v>
      </c>
      <c r="H92" s="1776" t="s">
        <v>22</v>
      </c>
      <c r="I92" s="1776" t="s">
        <v>807</v>
      </c>
    </row>
    <row r="93" spans="1:9" ht="11.25" customHeight="1">
      <c r="A93" s="1776" t="s">
        <v>2246</v>
      </c>
      <c r="B93" s="1776" t="s">
        <v>16</v>
      </c>
      <c r="C93" s="1776" t="s">
        <v>2635</v>
      </c>
      <c r="D93" s="1776" t="s">
        <v>2636</v>
      </c>
      <c r="E93" s="1776" t="s">
        <v>2637</v>
      </c>
      <c r="F93" s="1776" t="s">
        <v>2542</v>
      </c>
      <c r="G93" s="1776" t="s">
        <v>2638</v>
      </c>
      <c r="H93" s="1776" t="s">
        <v>22</v>
      </c>
      <c r="I93" s="1776" t="s">
        <v>807</v>
      </c>
    </row>
    <row r="94" spans="1:9" ht="11.25" customHeight="1">
      <c r="A94" s="1776" t="s">
        <v>2246</v>
      </c>
      <c r="B94" s="1776" t="s">
        <v>16</v>
      </c>
      <c r="C94" s="1776" t="s">
        <v>2639</v>
      </c>
      <c r="D94" s="1776" t="s">
        <v>2640</v>
      </c>
      <c r="E94" s="1776" t="s">
        <v>2641</v>
      </c>
      <c r="F94" s="1776" t="s">
        <v>2642</v>
      </c>
      <c r="G94" s="1776" t="s">
        <v>2643</v>
      </c>
      <c r="H94" s="1776" t="s">
        <v>22</v>
      </c>
      <c r="I94" s="1776" t="s">
        <v>807</v>
      </c>
    </row>
    <row r="95" spans="1:9" ht="11.25" customHeight="1">
      <c r="A95" s="1776" t="s">
        <v>2246</v>
      </c>
      <c r="B95" s="1776" t="s">
        <v>16</v>
      </c>
      <c r="C95" s="1776" t="s">
        <v>2644</v>
      </c>
      <c r="D95" s="1776" t="s">
        <v>2645</v>
      </c>
      <c r="E95" s="1776" t="s">
        <v>2646</v>
      </c>
      <c r="F95" s="1776" t="s">
        <v>2280</v>
      </c>
      <c r="G95" s="1776" t="s">
        <v>22</v>
      </c>
      <c r="H95" s="1776" t="s">
        <v>22</v>
      </c>
      <c r="I95" s="1776" t="s">
        <v>807</v>
      </c>
    </row>
    <row r="96" spans="1:9" ht="11.25" customHeight="1">
      <c r="A96" s="1776" t="s">
        <v>2246</v>
      </c>
      <c r="B96" s="1776" t="s">
        <v>16</v>
      </c>
      <c r="C96" s="1776" t="s">
        <v>2647</v>
      </c>
      <c r="D96" s="1776" t="s">
        <v>2648</v>
      </c>
      <c r="E96" s="1776" t="s">
        <v>2649</v>
      </c>
      <c r="F96" s="1776" t="s">
        <v>2650</v>
      </c>
      <c r="G96" s="1776" t="s">
        <v>2651</v>
      </c>
      <c r="H96" s="1776" t="s">
        <v>22</v>
      </c>
      <c r="I96" s="1776" t="s">
        <v>807</v>
      </c>
    </row>
    <row r="97" spans="1:9" ht="11.25" customHeight="1">
      <c r="A97" s="1776" t="s">
        <v>2246</v>
      </c>
      <c r="B97" s="1776" t="s">
        <v>16</v>
      </c>
      <c r="C97" s="1776" t="s">
        <v>2652</v>
      </c>
      <c r="D97" s="1776" t="s">
        <v>2653</v>
      </c>
      <c r="E97" s="1776" t="s">
        <v>2654</v>
      </c>
      <c r="F97" s="1776" t="s">
        <v>2650</v>
      </c>
      <c r="G97" s="1776" t="s">
        <v>2655</v>
      </c>
      <c r="H97" s="1776" t="s">
        <v>22</v>
      </c>
      <c r="I97" s="1776" t="s">
        <v>807</v>
      </c>
    </row>
    <row r="98" spans="1:9" ht="11.25" customHeight="1">
      <c r="A98" s="1776" t="s">
        <v>2246</v>
      </c>
      <c r="B98" s="1776" t="s">
        <v>16</v>
      </c>
      <c r="C98" s="1776" t="s">
        <v>2656</v>
      </c>
      <c r="D98" s="1776" t="s">
        <v>2657</v>
      </c>
      <c r="E98" s="1776" t="s">
        <v>2658</v>
      </c>
      <c r="F98" s="1776" t="s">
        <v>2312</v>
      </c>
      <c r="G98" s="1776" t="s">
        <v>2659</v>
      </c>
      <c r="H98" s="1776" t="s">
        <v>22</v>
      </c>
      <c r="I98" s="1776" t="s">
        <v>807</v>
      </c>
    </row>
    <row r="99" spans="1:9" ht="11.25" customHeight="1">
      <c r="A99" s="1776" t="s">
        <v>2246</v>
      </c>
      <c r="B99" s="1776" t="s">
        <v>16</v>
      </c>
      <c r="C99" s="1776" t="s">
        <v>2660</v>
      </c>
      <c r="D99" s="1776" t="s">
        <v>2661</v>
      </c>
      <c r="E99" s="1776" t="s">
        <v>2662</v>
      </c>
      <c r="F99" s="1776" t="s">
        <v>2340</v>
      </c>
      <c r="G99" s="1776" t="s">
        <v>2663</v>
      </c>
      <c r="H99" s="1776" t="s">
        <v>22</v>
      </c>
      <c r="I99" s="1776" t="s">
        <v>807</v>
      </c>
    </row>
    <row r="100" spans="1:9" ht="11.25" customHeight="1">
      <c r="A100" s="1776" t="s">
        <v>2246</v>
      </c>
      <c r="B100" s="1776" t="s">
        <v>16</v>
      </c>
      <c r="C100" s="1776" t="s">
        <v>2664</v>
      </c>
      <c r="D100" s="1776" t="s">
        <v>2665</v>
      </c>
      <c r="E100" s="1776" t="s">
        <v>2666</v>
      </c>
      <c r="F100" s="1776" t="s">
        <v>2369</v>
      </c>
      <c r="G100" s="1776" t="s">
        <v>2667</v>
      </c>
      <c r="H100" s="1776" t="s">
        <v>22</v>
      </c>
      <c r="I100" s="1776" t="s">
        <v>807</v>
      </c>
    </row>
    <row r="101" spans="1:9" ht="11.25" customHeight="1">
      <c r="A101" s="1776" t="s">
        <v>2246</v>
      </c>
      <c r="B101" s="1776" t="s">
        <v>16</v>
      </c>
      <c r="C101" s="1776" t="s">
        <v>2668</v>
      </c>
      <c r="D101" s="1776" t="s">
        <v>2669</v>
      </c>
      <c r="E101" s="1776" t="s">
        <v>2670</v>
      </c>
      <c r="F101" s="1776" t="s">
        <v>2340</v>
      </c>
      <c r="G101" s="1776" t="s">
        <v>2671</v>
      </c>
      <c r="H101" s="1776" t="s">
        <v>22</v>
      </c>
      <c r="I101" s="1776" t="s">
        <v>807</v>
      </c>
    </row>
    <row r="102" spans="1:9" ht="11.25" customHeight="1">
      <c r="A102" s="1776" t="s">
        <v>2246</v>
      </c>
      <c r="B102" s="1776" t="s">
        <v>16</v>
      </c>
      <c r="C102" s="1776" t="s">
        <v>2672</v>
      </c>
      <c r="D102" s="1776" t="s">
        <v>2673</v>
      </c>
      <c r="E102" s="1776" t="s">
        <v>2674</v>
      </c>
      <c r="F102" s="1776" t="s">
        <v>2675</v>
      </c>
      <c r="G102" s="1776" t="s">
        <v>22</v>
      </c>
      <c r="H102" s="1776" t="s">
        <v>2676</v>
      </c>
      <c r="I102" s="1776" t="s">
        <v>807</v>
      </c>
    </row>
    <row r="103" spans="1:9" ht="11.25" customHeight="1">
      <c r="A103" s="1776" t="s">
        <v>2246</v>
      </c>
      <c r="B103" s="1776" t="s">
        <v>16</v>
      </c>
      <c r="C103" s="1776" t="s">
        <v>2677</v>
      </c>
      <c r="D103" s="1776" t="s">
        <v>2678</v>
      </c>
      <c r="E103" s="1776" t="s">
        <v>2679</v>
      </c>
      <c r="F103" s="1776" t="s">
        <v>2680</v>
      </c>
      <c r="G103" s="1776" t="s">
        <v>2681</v>
      </c>
      <c r="H103" s="1776" t="s">
        <v>22</v>
      </c>
      <c r="I103" s="1776" t="s">
        <v>807</v>
      </c>
    </row>
    <row r="104" spans="1:9" ht="11.25" customHeight="1">
      <c r="A104" s="1776" t="s">
        <v>2246</v>
      </c>
      <c r="B104" s="1776" t="s">
        <v>16</v>
      </c>
      <c r="C104" s="1776" t="s">
        <v>2682</v>
      </c>
      <c r="D104" s="1776" t="s">
        <v>2683</v>
      </c>
      <c r="E104" s="1776" t="s">
        <v>2684</v>
      </c>
      <c r="F104" s="1776" t="s">
        <v>2374</v>
      </c>
      <c r="G104" s="1776" t="s">
        <v>22</v>
      </c>
      <c r="H104" s="1776" t="s">
        <v>22</v>
      </c>
      <c r="I104" s="1776" t="s">
        <v>807</v>
      </c>
    </row>
    <row r="105" spans="1:9" ht="11.25" customHeight="1">
      <c r="A105" s="1776" t="s">
        <v>2246</v>
      </c>
      <c r="B105" s="1776" t="s">
        <v>16</v>
      </c>
      <c r="C105" s="1776" t="s">
        <v>2685</v>
      </c>
      <c r="D105" s="1776" t="s">
        <v>2686</v>
      </c>
      <c r="E105" s="1776" t="s">
        <v>2687</v>
      </c>
      <c r="F105" s="1776" t="s">
        <v>2688</v>
      </c>
      <c r="G105" s="1776" t="s">
        <v>22</v>
      </c>
      <c r="H105" s="1776" t="s">
        <v>22</v>
      </c>
      <c r="I105" s="1776" t="s">
        <v>807</v>
      </c>
    </row>
    <row r="106" spans="1:9" ht="11.25" customHeight="1">
      <c r="A106" s="1776" t="s">
        <v>2246</v>
      </c>
      <c r="B106" s="1776" t="s">
        <v>16</v>
      </c>
      <c r="C106" s="1776" t="s">
        <v>2689</v>
      </c>
      <c r="D106" s="1776" t="s">
        <v>2690</v>
      </c>
      <c r="E106" s="1776" t="s">
        <v>2691</v>
      </c>
      <c r="F106" s="1776" t="s">
        <v>2439</v>
      </c>
      <c r="G106" s="1776" t="s">
        <v>2692</v>
      </c>
      <c r="H106" s="1776" t="s">
        <v>22</v>
      </c>
      <c r="I106" s="1776" t="s">
        <v>807</v>
      </c>
    </row>
    <row r="107" spans="1:9" ht="11.25" customHeight="1">
      <c r="A107" s="1776" t="s">
        <v>2246</v>
      </c>
      <c r="B107" s="1776" t="s">
        <v>16</v>
      </c>
      <c r="C107" s="1776" t="s">
        <v>2693</v>
      </c>
      <c r="D107" s="1776" t="s">
        <v>2694</v>
      </c>
      <c r="E107" s="1776" t="s">
        <v>2695</v>
      </c>
      <c r="F107" s="1776" t="s">
        <v>2379</v>
      </c>
      <c r="G107" s="1776" t="s">
        <v>2696</v>
      </c>
      <c r="H107" s="1776" t="s">
        <v>2697</v>
      </c>
      <c r="I107" s="1776" t="s">
        <v>807</v>
      </c>
    </row>
    <row r="108" spans="1:9" ht="11.25" customHeight="1">
      <c r="A108" s="1776" t="s">
        <v>2246</v>
      </c>
      <c r="B108" s="1776" t="s">
        <v>16</v>
      </c>
      <c r="C108" s="1776" t="s">
        <v>2698</v>
      </c>
      <c r="D108" s="1776" t="s">
        <v>2699</v>
      </c>
      <c r="E108" s="1776" t="s">
        <v>2700</v>
      </c>
      <c r="F108" s="1776" t="s">
        <v>2379</v>
      </c>
      <c r="G108" s="1776" t="s">
        <v>2701</v>
      </c>
      <c r="H108" s="1776" t="s">
        <v>22</v>
      </c>
      <c r="I108" s="1776" t="s">
        <v>807</v>
      </c>
    </row>
    <row r="109" spans="1:9" ht="11.25" customHeight="1">
      <c r="A109" s="1776" t="s">
        <v>2246</v>
      </c>
      <c r="B109" s="1776" t="s">
        <v>16</v>
      </c>
      <c r="C109" s="1776" t="s">
        <v>2702</v>
      </c>
      <c r="D109" s="1776" t="s">
        <v>2703</v>
      </c>
      <c r="E109" s="1776" t="s">
        <v>2704</v>
      </c>
      <c r="F109" s="1776" t="s">
        <v>2374</v>
      </c>
      <c r="G109" s="1776" t="s">
        <v>2705</v>
      </c>
      <c r="H109" s="1776" t="s">
        <v>22</v>
      </c>
      <c r="I109" s="1776" t="s">
        <v>807</v>
      </c>
    </row>
    <row r="110" spans="1:9" ht="11.25" customHeight="1">
      <c r="A110" s="1776" t="s">
        <v>2246</v>
      </c>
      <c r="B110" s="1776" t="s">
        <v>16</v>
      </c>
      <c r="C110" s="1776" t="s">
        <v>2706</v>
      </c>
      <c r="D110" s="1776" t="s">
        <v>2707</v>
      </c>
      <c r="E110" s="1776" t="s">
        <v>2708</v>
      </c>
      <c r="F110" s="1776" t="s">
        <v>2642</v>
      </c>
      <c r="G110" s="1776" t="s">
        <v>2709</v>
      </c>
      <c r="H110" s="1776" t="s">
        <v>22</v>
      </c>
      <c r="I110" s="1776" t="s">
        <v>807</v>
      </c>
    </row>
    <row r="111" spans="1:9" ht="11.25" customHeight="1">
      <c r="A111" s="1776" t="s">
        <v>2246</v>
      </c>
      <c r="B111" s="1776" t="s">
        <v>16</v>
      </c>
      <c r="C111" s="1776" t="s">
        <v>2710</v>
      </c>
      <c r="D111" s="1776" t="s">
        <v>2711</v>
      </c>
      <c r="E111" s="1776" t="s">
        <v>2712</v>
      </c>
      <c r="F111" s="1776" t="s">
        <v>2250</v>
      </c>
      <c r="G111" s="1776" t="s">
        <v>22</v>
      </c>
      <c r="H111" s="1776" t="s">
        <v>22</v>
      </c>
      <c r="I111" s="1776" t="s">
        <v>807</v>
      </c>
    </row>
    <row r="112" spans="1:9" ht="11.25" customHeight="1">
      <c r="A112" s="1776" t="s">
        <v>2246</v>
      </c>
      <c r="B112" s="1776" t="s">
        <v>16</v>
      </c>
      <c r="C112" s="1776" t="s">
        <v>2713</v>
      </c>
      <c r="D112" s="1776" t="s">
        <v>2714</v>
      </c>
      <c r="E112" s="1776" t="s">
        <v>2715</v>
      </c>
      <c r="F112" s="1776" t="s">
        <v>2280</v>
      </c>
      <c r="G112" s="1776" t="s">
        <v>2716</v>
      </c>
      <c r="H112" s="1776" t="s">
        <v>22</v>
      </c>
      <c r="I112" s="1776" t="s">
        <v>807</v>
      </c>
    </row>
    <row r="113" spans="1:9" ht="11.25" customHeight="1">
      <c r="A113" s="1776" t="s">
        <v>2246</v>
      </c>
      <c r="B113" s="1776" t="s">
        <v>16</v>
      </c>
      <c r="C113" s="1776" t="s">
        <v>2717</v>
      </c>
      <c r="D113" s="1776" t="s">
        <v>2718</v>
      </c>
      <c r="E113" s="1776" t="s">
        <v>2719</v>
      </c>
      <c r="F113" s="1776" t="s">
        <v>2340</v>
      </c>
      <c r="G113" s="1776" t="s">
        <v>2720</v>
      </c>
      <c r="H113" s="1776" t="s">
        <v>22</v>
      </c>
      <c r="I113" s="1776" t="s">
        <v>807</v>
      </c>
    </row>
    <row r="114" spans="1:9" ht="11.25" customHeight="1">
      <c r="A114" s="1776" t="s">
        <v>2246</v>
      </c>
      <c r="B114" s="1776" t="s">
        <v>16</v>
      </c>
      <c r="C114" s="1776" t="s">
        <v>2721</v>
      </c>
      <c r="D114" s="1776" t="s">
        <v>2722</v>
      </c>
      <c r="E114" s="1776" t="s">
        <v>2723</v>
      </c>
      <c r="F114" s="1776" t="s">
        <v>2724</v>
      </c>
      <c r="G114" s="1776" t="s">
        <v>2725</v>
      </c>
      <c r="H114" s="1776" t="s">
        <v>22</v>
      </c>
      <c r="I114" s="1776" t="s">
        <v>807</v>
      </c>
    </row>
    <row r="115" spans="1:9" ht="11.25" customHeight="1">
      <c r="A115" s="1776" t="s">
        <v>2246</v>
      </c>
      <c r="B115" s="1776" t="s">
        <v>16</v>
      </c>
      <c r="C115" s="1776" t="s">
        <v>2726</v>
      </c>
      <c r="D115" s="1776" t="s">
        <v>2727</v>
      </c>
      <c r="E115" s="1776" t="s">
        <v>2728</v>
      </c>
      <c r="F115" s="1776" t="s">
        <v>2579</v>
      </c>
      <c r="G115" s="1776" t="s">
        <v>22</v>
      </c>
      <c r="H115" s="1776" t="s">
        <v>22</v>
      </c>
      <c r="I115" s="1776" t="s">
        <v>807</v>
      </c>
    </row>
    <row r="116" spans="1:9" ht="11.25" customHeight="1">
      <c r="A116" s="1776" t="s">
        <v>2246</v>
      </c>
      <c r="B116" s="1776" t="s">
        <v>16</v>
      </c>
      <c r="C116" s="1776" t="s">
        <v>2729</v>
      </c>
      <c r="D116" s="1776" t="s">
        <v>2730</v>
      </c>
      <c r="E116" s="1776" t="s">
        <v>2731</v>
      </c>
      <c r="F116" s="1776" t="s">
        <v>2599</v>
      </c>
      <c r="G116" s="1776" t="s">
        <v>2732</v>
      </c>
      <c r="H116" s="1776" t="s">
        <v>22</v>
      </c>
      <c r="I116" s="1776" t="s">
        <v>807</v>
      </c>
    </row>
    <row r="117" spans="1:9" ht="11.25" customHeight="1">
      <c r="A117" s="1776" t="s">
        <v>2246</v>
      </c>
      <c r="B117" s="1776" t="s">
        <v>16</v>
      </c>
      <c r="C117" s="1776" t="s">
        <v>2733</v>
      </c>
      <c r="D117" s="1776" t="s">
        <v>2734</v>
      </c>
      <c r="E117" s="1776" t="s">
        <v>2735</v>
      </c>
      <c r="F117" s="1776" t="s">
        <v>2478</v>
      </c>
      <c r="G117" s="1776" t="s">
        <v>2487</v>
      </c>
      <c r="H117" s="1776" t="s">
        <v>22</v>
      </c>
      <c r="I117" s="1776" t="s">
        <v>807</v>
      </c>
    </row>
    <row r="118" spans="1:9" ht="11.25" customHeight="1">
      <c r="A118" s="1776" t="s">
        <v>2246</v>
      </c>
      <c r="B118" s="1776" t="s">
        <v>16</v>
      </c>
      <c r="C118" s="1776" t="s">
        <v>2736</v>
      </c>
      <c r="D118" s="1776" t="s">
        <v>2737</v>
      </c>
      <c r="E118" s="1776" t="s">
        <v>2738</v>
      </c>
      <c r="F118" s="1776" t="s">
        <v>2340</v>
      </c>
      <c r="G118" s="1776" t="s">
        <v>2739</v>
      </c>
      <c r="H118" s="1776" t="s">
        <v>22</v>
      </c>
      <c r="I118" s="1776" t="s">
        <v>807</v>
      </c>
    </row>
    <row r="119" spans="1:9" ht="11.25" customHeight="1">
      <c r="A119" s="1776" t="s">
        <v>2246</v>
      </c>
      <c r="B119" s="1776" t="s">
        <v>16</v>
      </c>
      <c r="C119" s="1776" t="s">
        <v>2740</v>
      </c>
      <c r="D119" s="1776" t="s">
        <v>2741</v>
      </c>
      <c r="E119" s="1776" t="s">
        <v>2742</v>
      </c>
      <c r="F119" s="1776" t="s">
        <v>2280</v>
      </c>
      <c r="G119" s="1776" t="s">
        <v>2743</v>
      </c>
      <c r="H119" s="1776" t="s">
        <v>22</v>
      </c>
      <c r="I119" s="1776" t="s">
        <v>807</v>
      </c>
    </row>
    <row r="120" spans="1:9" ht="11.25" customHeight="1">
      <c r="A120" s="1776" t="s">
        <v>2246</v>
      </c>
      <c r="B120" s="1776" t="s">
        <v>16</v>
      </c>
      <c r="C120" s="1776" t="s">
        <v>2744</v>
      </c>
      <c r="D120" s="1776" t="s">
        <v>2745</v>
      </c>
      <c r="E120" s="1776" t="s">
        <v>2746</v>
      </c>
      <c r="F120" s="1776" t="s">
        <v>2280</v>
      </c>
      <c r="G120" s="1776" t="s">
        <v>2747</v>
      </c>
      <c r="H120" s="1776" t="s">
        <v>22</v>
      </c>
      <c r="I120" s="1776" t="s">
        <v>807</v>
      </c>
    </row>
    <row r="121" spans="1:9" ht="11.25" customHeight="1">
      <c r="A121" s="1776" t="s">
        <v>2246</v>
      </c>
      <c r="B121" s="1776" t="s">
        <v>16</v>
      </c>
      <c r="C121" s="1776" t="s">
        <v>2748</v>
      </c>
      <c r="D121" s="1776" t="s">
        <v>2749</v>
      </c>
      <c r="E121" s="1776" t="s">
        <v>2750</v>
      </c>
      <c r="F121" s="1776" t="s">
        <v>2280</v>
      </c>
      <c r="G121" s="1776" t="s">
        <v>2751</v>
      </c>
      <c r="H121" s="1776" t="s">
        <v>22</v>
      </c>
      <c r="I121" s="1776" t="s">
        <v>807</v>
      </c>
    </row>
    <row r="122" spans="1:9" ht="11.25" customHeight="1">
      <c r="A122" s="1776" t="s">
        <v>2246</v>
      </c>
      <c r="B122" s="1776" t="s">
        <v>16</v>
      </c>
      <c r="C122" s="1776" t="s">
        <v>2752</v>
      </c>
      <c r="D122" s="1776" t="s">
        <v>2753</v>
      </c>
      <c r="E122" s="1776" t="s">
        <v>2754</v>
      </c>
      <c r="F122" s="1776" t="s">
        <v>2755</v>
      </c>
      <c r="G122" s="1776" t="s">
        <v>2756</v>
      </c>
      <c r="H122" s="1776" t="s">
        <v>22</v>
      </c>
      <c r="I122" s="1776" t="s">
        <v>807</v>
      </c>
    </row>
    <row r="123" spans="1:9" ht="11.25" customHeight="1">
      <c r="A123" s="1776" t="s">
        <v>2246</v>
      </c>
      <c r="B123" s="1776" t="s">
        <v>16</v>
      </c>
      <c r="C123" s="1776" t="s">
        <v>2757</v>
      </c>
      <c r="D123" s="1776" t="s">
        <v>2758</v>
      </c>
      <c r="E123" s="1776" t="s">
        <v>2759</v>
      </c>
      <c r="F123" s="1776" t="s">
        <v>2760</v>
      </c>
      <c r="G123" s="1776" t="s">
        <v>2761</v>
      </c>
      <c r="H123" s="1776" t="s">
        <v>22</v>
      </c>
      <c r="I123" s="1776" t="s">
        <v>807</v>
      </c>
    </row>
    <row r="124" spans="1:9" ht="11.25" customHeight="1">
      <c r="A124" s="1776" t="s">
        <v>2246</v>
      </c>
      <c r="B124" s="1776" t="s">
        <v>16</v>
      </c>
      <c r="C124" s="1776" t="s">
        <v>2762</v>
      </c>
      <c r="D124" s="1776" t="s">
        <v>2763</v>
      </c>
      <c r="E124" s="1776" t="s">
        <v>2764</v>
      </c>
      <c r="F124" s="1776" t="s">
        <v>2280</v>
      </c>
      <c r="G124" s="1776" t="s">
        <v>2747</v>
      </c>
      <c r="H124" s="1776" t="s">
        <v>22</v>
      </c>
      <c r="I124" s="1776" t="s">
        <v>807</v>
      </c>
    </row>
    <row r="125" spans="1:9" ht="11.25" customHeight="1">
      <c r="A125" s="1776" t="s">
        <v>2246</v>
      </c>
      <c r="B125" s="1776" t="s">
        <v>16</v>
      </c>
      <c r="C125" s="1776" t="s">
        <v>2765</v>
      </c>
      <c r="D125" s="1776" t="s">
        <v>2766</v>
      </c>
      <c r="E125" s="1776" t="s">
        <v>2767</v>
      </c>
      <c r="F125" s="1776" t="s">
        <v>2579</v>
      </c>
      <c r="G125" s="1776" t="s">
        <v>2768</v>
      </c>
      <c r="H125" s="1776" t="s">
        <v>22</v>
      </c>
      <c r="I125" s="1776" t="s">
        <v>807</v>
      </c>
    </row>
    <row r="126" spans="1:9" ht="11.25" customHeight="1">
      <c r="A126" s="1776" t="s">
        <v>2246</v>
      </c>
      <c r="B126" s="1776" t="s">
        <v>16</v>
      </c>
      <c r="C126" s="1776" t="s">
        <v>2769</v>
      </c>
      <c r="D126" s="1776" t="s">
        <v>2770</v>
      </c>
      <c r="E126" s="1776" t="s">
        <v>2771</v>
      </c>
      <c r="F126" s="1776" t="s">
        <v>2340</v>
      </c>
      <c r="G126" s="1776" t="s">
        <v>2772</v>
      </c>
      <c r="H126" s="1776" t="s">
        <v>22</v>
      </c>
      <c r="I126" s="1776" t="s">
        <v>807</v>
      </c>
    </row>
    <row r="127" spans="1:9" ht="11.25" customHeight="1">
      <c r="A127" s="1776" t="s">
        <v>2246</v>
      </c>
      <c r="B127" s="1776" t="s">
        <v>16</v>
      </c>
      <c r="C127" s="1776" t="s">
        <v>2773</v>
      </c>
      <c r="D127" s="1776" t="s">
        <v>2774</v>
      </c>
      <c r="E127" s="1776" t="s">
        <v>2775</v>
      </c>
      <c r="F127" s="1776" t="s">
        <v>2280</v>
      </c>
      <c r="G127" s="1776" t="s">
        <v>22</v>
      </c>
      <c r="H127" s="1776" t="s">
        <v>22</v>
      </c>
      <c r="I127" s="1776" t="s">
        <v>807</v>
      </c>
    </row>
    <row r="128" spans="1:9" ht="11.25" customHeight="1">
      <c r="A128" s="1776" t="s">
        <v>2246</v>
      </c>
      <c r="B128" s="1776" t="s">
        <v>16</v>
      </c>
      <c r="C128" s="1776" t="s">
        <v>2776</v>
      </c>
      <c r="D128" s="1776" t="s">
        <v>2777</v>
      </c>
      <c r="E128" s="1776" t="s">
        <v>2778</v>
      </c>
      <c r="F128" s="1776" t="s">
        <v>2280</v>
      </c>
      <c r="G128" s="1776" t="s">
        <v>2779</v>
      </c>
      <c r="H128" s="1776" t="s">
        <v>22</v>
      </c>
      <c r="I128" s="1776" t="s">
        <v>807</v>
      </c>
    </row>
    <row r="129" spans="1:9" ht="11.25" customHeight="1">
      <c r="A129" s="1776" t="s">
        <v>2246</v>
      </c>
      <c r="B129" s="1776" t="s">
        <v>16</v>
      </c>
      <c r="C129" s="1776" t="s">
        <v>2780</v>
      </c>
      <c r="D129" s="1776" t="s">
        <v>2781</v>
      </c>
      <c r="E129" s="1776" t="s">
        <v>2782</v>
      </c>
      <c r="F129" s="1776" t="s">
        <v>2340</v>
      </c>
      <c r="G129" s="1776" t="s">
        <v>22</v>
      </c>
      <c r="H129" s="1776" t="s">
        <v>22</v>
      </c>
      <c r="I129" s="1776" t="s">
        <v>807</v>
      </c>
    </row>
    <row r="130" spans="1:9" ht="11.25" customHeight="1">
      <c r="A130" s="1776" t="s">
        <v>2246</v>
      </c>
      <c r="B130" s="1776" t="s">
        <v>16</v>
      </c>
      <c r="C130" s="1776" t="s">
        <v>2783</v>
      </c>
      <c r="D130" s="1776" t="s">
        <v>2784</v>
      </c>
      <c r="E130" s="1776" t="s">
        <v>2785</v>
      </c>
      <c r="F130" s="1776" t="s">
        <v>2579</v>
      </c>
      <c r="G130" s="1776" t="s">
        <v>2786</v>
      </c>
      <c r="H130" s="1776" t="s">
        <v>22</v>
      </c>
      <c r="I130" s="1776" t="s">
        <v>807</v>
      </c>
    </row>
    <row r="131" spans="1:9" ht="11.25" customHeight="1">
      <c r="A131" s="1776" t="s">
        <v>2246</v>
      </c>
      <c r="B131" s="1776" t="s">
        <v>16</v>
      </c>
      <c r="C131" s="1776" t="s">
        <v>2787</v>
      </c>
      <c r="D131" s="1776" t="s">
        <v>2788</v>
      </c>
      <c r="E131" s="1776" t="s">
        <v>2789</v>
      </c>
      <c r="F131" s="1776" t="s">
        <v>2790</v>
      </c>
      <c r="G131" s="1776" t="s">
        <v>22</v>
      </c>
      <c r="H131" s="1776" t="s">
        <v>22</v>
      </c>
      <c r="I131" s="1776" t="s">
        <v>807</v>
      </c>
    </row>
    <row r="132" spans="1:9" ht="11.25" customHeight="1">
      <c r="A132" s="1776" t="s">
        <v>2246</v>
      </c>
      <c r="B132" s="1776" t="s">
        <v>16</v>
      </c>
      <c r="C132" s="1776" t="s">
        <v>2791</v>
      </c>
      <c r="D132" s="1776" t="s">
        <v>2792</v>
      </c>
      <c r="E132" s="1776" t="s">
        <v>2793</v>
      </c>
      <c r="F132" s="1776" t="s">
        <v>2326</v>
      </c>
      <c r="G132" s="1776" t="s">
        <v>2794</v>
      </c>
      <c r="H132" s="1776" t="s">
        <v>22</v>
      </c>
      <c r="I132" s="1776" t="s">
        <v>807</v>
      </c>
    </row>
    <row r="133" spans="1:9" ht="11.25" customHeight="1">
      <c r="A133" s="1776" t="s">
        <v>2246</v>
      </c>
      <c r="B133" s="1776" t="s">
        <v>16</v>
      </c>
      <c r="C133" s="1776" t="s">
        <v>2795</v>
      </c>
      <c r="D133" s="1776" t="s">
        <v>2796</v>
      </c>
      <c r="E133" s="1776" t="s">
        <v>2797</v>
      </c>
      <c r="F133" s="1776" t="s">
        <v>2579</v>
      </c>
      <c r="G133" s="1776" t="s">
        <v>2798</v>
      </c>
      <c r="H133" s="1776" t="s">
        <v>22</v>
      </c>
      <c r="I133" s="1776" t="s">
        <v>807</v>
      </c>
    </row>
    <row r="134" spans="1:9" ht="11.25" customHeight="1">
      <c r="A134" s="1776" t="s">
        <v>2246</v>
      </c>
      <c r="B134" s="1776" t="s">
        <v>16</v>
      </c>
      <c r="C134" s="1776" t="s">
        <v>2799</v>
      </c>
      <c r="D134" s="1776" t="s">
        <v>2800</v>
      </c>
      <c r="E134" s="1776" t="s">
        <v>2801</v>
      </c>
      <c r="F134" s="1776" t="s">
        <v>2579</v>
      </c>
      <c r="G134" s="1776" t="s">
        <v>22</v>
      </c>
      <c r="H134" s="1776" t="s">
        <v>22</v>
      </c>
      <c r="I134" s="1776" t="s">
        <v>807</v>
      </c>
    </row>
    <row r="135" spans="1:9" ht="11.25" customHeight="1">
      <c r="A135" s="1776" t="s">
        <v>2246</v>
      </c>
      <c r="B135" s="1776" t="s">
        <v>16</v>
      </c>
      <c r="C135" s="1776" t="s">
        <v>2802</v>
      </c>
      <c r="D135" s="1776" t="s">
        <v>2803</v>
      </c>
      <c r="E135" s="1776" t="s">
        <v>2804</v>
      </c>
      <c r="F135" s="1776" t="s">
        <v>2326</v>
      </c>
      <c r="G135" s="1776" t="s">
        <v>2805</v>
      </c>
      <c r="H135" s="1776" t="s">
        <v>22</v>
      </c>
      <c r="I135" s="1776" t="s">
        <v>807</v>
      </c>
    </row>
    <row r="136" spans="1:9" ht="11.25" customHeight="1">
      <c r="A136" s="1776" t="s">
        <v>2246</v>
      </c>
      <c r="B136" s="1776" t="s">
        <v>16</v>
      </c>
      <c r="C136" s="1776" t="s">
        <v>2806</v>
      </c>
      <c r="D136" s="1776" t="s">
        <v>2807</v>
      </c>
      <c r="E136" s="1776" t="s">
        <v>2808</v>
      </c>
      <c r="F136" s="1776" t="s">
        <v>2809</v>
      </c>
      <c r="G136" s="1776" t="s">
        <v>2810</v>
      </c>
      <c r="H136" s="1776" t="s">
        <v>22</v>
      </c>
      <c r="I136" s="1776" t="s">
        <v>807</v>
      </c>
    </row>
    <row r="137" spans="1:9" ht="11.25" customHeight="1">
      <c r="A137" s="1776" t="s">
        <v>2246</v>
      </c>
      <c r="B137" s="1776" t="s">
        <v>16</v>
      </c>
      <c r="C137" s="1776" t="s">
        <v>2811</v>
      </c>
      <c r="D137" s="1776" t="s">
        <v>2812</v>
      </c>
      <c r="E137" s="1776" t="s">
        <v>2813</v>
      </c>
      <c r="F137" s="1776" t="s">
        <v>2814</v>
      </c>
      <c r="G137" s="1776" t="s">
        <v>2815</v>
      </c>
      <c r="H137" s="1776" t="s">
        <v>22</v>
      </c>
      <c r="I137" s="1776" t="s">
        <v>807</v>
      </c>
    </row>
    <row r="138" spans="1:9" ht="11.25" customHeight="1">
      <c r="A138" s="1776" t="s">
        <v>2246</v>
      </c>
      <c r="B138" s="1776" t="s">
        <v>16</v>
      </c>
      <c r="C138" s="1776" t="s">
        <v>2816</v>
      </c>
      <c r="D138" s="1776" t="s">
        <v>2817</v>
      </c>
      <c r="E138" s="1776" t="s">
        <v>2818</v>
      </c>
      <c r="F138" s="1776" t="s">
        <v>2280</v>
      </c>
      <c r="G138" s="1776" t="s">
        <v>22</v>
      </c>
      <c r="H138" s="1776" t="s">
        <v>22</v>
      </c>
      <c r="I138" s="1776" t="s">
        <v>807</v>
      </c>
    </row>
    <row r="139" spans="1:9" ht="11.25" customHeight="1">
      <c r="A139" s="1776" t="s">
        <v>2246</v>
      </c>
      <c r="B139" s="1776" t="s">
        <v>16</v>
      </c>
      <c r="C139" s="1776" t="s">
        <v>2819</v>
      </c>
      <c r="D139" s="1776" t="s">
        <v>2820</v>
      </c>
      <c r="E139" s="1776" t="s">
        <v>2821</v>
      </c>
      <c r="F139" s="1776" t="s">
        <v>2280</v>
      </c>
      <c r="G139" s="1776" t="s">
        <v>2822</v>
      </c>
      <c r="H139" s="1776" t="s">
        <v>22</v>
      </c>
      <c r="I139" s="1776" t="s">
        <v>807</v>
      </c>
    </row>
    <row r="140" spans="1:9" ht="11.25" customHeight="1">
      <c r="A140" s="1776" t="s">
        <v>2246</v>
      </c>
      <c r="B140" s="1776" t="s">
        <v>16</v>
      </c>
      <c r="C140" s="1776" t="s">
        <v>2823</v>
      </c>
      <c r="D140" s="1776" t="s">
        <v>2824</v>
      </c>
      <c r="E140" s="1776" t="s">
        <v>2825</v>
      </c>
      <c r="F140" s="1776" t="s">
        <v>2826</v>
      </c>
      <c r="G140" s="1776" t="s">
        <v>2827</v>
      </c>
      <c r="H140" s="1776" t="s">
        <v>22</v>
      </c>
      <c r="I140" s="1776" t="s">
        <v>807</v>
      </c>
    </row>
    <row r="141" spans="1:9" ht="11.25" customHeight="1">
      <c r="A141" s="1776" t="s">
        <v>2246</v>
      </c>
      <c r="B141" s="1776" t="s">
        <v>16</v>
      </c>
      <c r="C141" s="1776" t="s">
        <v>2828</v>
      </c>
      <c r="D141" s="1776" t="s">
        <v>2829</v>
      </c>
      <c r="E141" s="1776" t="s">
        <v>2830</v>
      </c>
      <c r="F141" s="1776" t="s">
        <v>2831</v>
      </c>
      <c r="G141" s="1776" t="s">
        <v>2832</v>
      </c>
      <c r="H141" s="1776" t="s">
        <v>22</v>
      </c>
      <c r="I141" s="1776" t="s">
        <v>807</v>
      </c>
    </row>
    <row r="142" spans="1:9" ht="11.25" customHeight="1">
      <c r="A142" s="1776" t="s">
        <v>2246</v>
      </c>
      <c r="B142" s="1776" t="s">
        <v>16</v>
      </c>
      <c r="C142" s="1776" t="s">
        <v>2833</v>
      </c>
      <c r="D142" s="1776" t="s">
        <v>2834</v>
      </c>
      <c r="E142" s="1776" t="s">
        <v>2835</v>
      </c>
      <c r="F142" s="1776" t="s">
        <v>2836</v>
      </c>
      <c r="G142" s="1776" t="s">
        <v>22</v>
      </c>
      <c r="H142" s="1776" t="s">
        <v>22</v>
      </c>
      <c r="I142" s="1776" t="s">
        <v>807</v>
      </c>
    </row>
    <row r="143" spans="1:9" ht="11.25" customHeight="1">
      <c r="A143" s="1776" t="s">
        <v>2246</v>
      </c>
      <c r="B143" s="1776" t="s">
        <v>16</v>
      </c>
      <c r="C143" s="1776" t="s">
        <v>2837</v>
      </c>
      <c r="D143" s="1776" t="s">
        <v>2838</v>
      </c>
      <c r="E143" s="1776" t="s">
        <v>2839</v>
      </c>
      <c r="F143" s="1776" t="s">
        <v>2340</v>
      </c>
      <c r="G143" s="1776" t="s">
        <v>2840</v>
      </c>
      <c r="H143" s="1776" t="s">
        <v>22</v>
      </c>
      <c r="I143" s="1776" t="s">
        <v>807</v>
      </c>
    </row>
    <row r="144" spans="1:9" ht="11.25" customHeight="1">
      <c r="A144" s="1776" t="s">
        <v>2246</v>
      </c>
      <c r="B144" s="1776" t="s">
        <v>16</v>
      </c>
      <c r="C144" s="1776" t="s">
        <v>2841</v>
      </c>
      <c r="D144" s="1776" t="s">
        <v>2842</v>
      </c>
      <c r="E144" s="1776" t="s">
        <v>2843</v>
      </c>
      <c r="F144" s="1776" t="s">
        <v>2844</v>
      </c>
      <c r="G144" s="1776" t="s">
        <v>2845</v>
      </c>
      <c r="H144" s="1776" t="s">
        <v>22</v>
      </c>
      <c r="I144" s="1776" t="s">
        <v>807</v>
      </c>
    </row>
    <row r="145" spans="1:9" ht="11.25" customHeight="1">
      <c r="A145" s="1776" t="s">
        <v>2246</v>
      </c>
      <c r="B145" s="1776" t="s">
        <v>16</v>
      </c>
      <c r="C145" s="1776" t="s">
        <v>2846</v>
      </c>
      <c r="D145" s="1776" t="s">
        <v>2847</v>
      </c>
      <c r="E145" s="1776" t="s">
        <v>2848</v>
      </c>
      <c r="F145" s="1776" t="s">
        <v>2340</v>
      </c>
      <c r="G145" s="1776" t="s">
        <v>22</v>
      </c>
      <c r="H145" s="1776" t="s">
        <v>22</v>
      </c>
      <c r="I145" s="1776" t="s">
        <v>807</v>
      </c>
    </row>
    <row r="146" spans="1:9" ht="11.25" customHeight="1">
      <c r="A146" s="1776" t="s">
        <v>2246</v>
      </c>
      <c r="B146" s="1776" t="s">
        <v>16</v>
      </c>
      <c r="C146" s="1776" t="s">
        <v>2849</v>
      </c>
      <c r="D146" s="1776" t="s">
        <v>2850</v>
      </c>
      <c r="E146" s="1776" t="s">
        <v>2851</v>
      </c>
      <c r="F146" s="1776" t="s">
        <v>2852</v>
      </c>
      <c r="G146" s="1776" t="s">
        <v>2853</v>
      </c>
      <c r="H146" s="1776" t="s">
        <v>22</v>
      </c>
      <c r="I146" s="1776" t="s">
        <v>807</v>
      </c>
    </row>
    <row r="147" spans="1:9" ht="11.25" customHeight="1">
      <c r="A147" s="1776" t="s">
        <v>2246</v>
      </c>
      <c r="B147" s="1776" t="s">
        <v>16</v>
      </c>
      <c r="C147" s="1776" t="s">
        <v>2854</v>
      </c>
      <c r="D147" s="1776" t="s">
        <v>2855</v>
      </c>
      <c r="E147" s="1776" t="s">
        <v>2856</v>
      </c>
      <c r="F147" s="1776" t="s">
        <v>2857</v>
      </c>
      <c r="G147" s="1776" t="s">
        <v>22</v>
      </c>
      <c r="H147" s="1776" t="s">
        <v>22</v>
      </c>
      <c r="I147" s="1776" t="s">
        <v>807</v>
      </c>
    </row>
    <row r="148" spans="1:9" ht="11.25" customHeight="1">
      <c r="A148" s="1776" t="s">
        <v>2246</v>
      </c>
      <c r="B148" s="1776" t="s">
        <v>16</v>
      </c>
      <c r="C148" s="1776" t="s">
        <v>2858</v>
      </c>
      <c r="D148" s="1776" t="s">
        <v>2859</v>
      </c>
      <c r="E148" s="1776" t="s">
        <v>2860</v>
      </c>
      <c r="F148" s="1776" t="s">
        <v>2290</v>
      </c>
      <c r="G148" s="1776" t="s">
        <v>2861</v>
      </c>
      <c r="H148" s="1776" t="s">
        <v>22</v>
      </c>
      <c r="I148" s="1776" t="s">
        <v>807</v>
      </c>
    </row>
    <row r="149" spans="1:9" ht="11.25" customHeight="1">
      <c r="A149" s="1776" t="s">
        <v>2246</v>
      </c>
      <c r="B149" s="1776" t="s">
        <v>16</v>
      </c>
      <c r="C149" s="1776" t="s">
        <v>2862</v>
      </c>
      <c r="D149" s="1776" t="s">
        <v>2863</v>
      </c>
      <c r="E149" s="1776" t="s">
        <v>2274</v>
      </c>
      <c r="F149" s="1776" t="s">
        <v>2864</v>
      </c>
      <c r="G149" s="1776" t="s">
        <v>2865</v>
      </c>
      <c r="H149" s="1776" t="s">
        <v>22</v>
      </c>
      <c r="I149" s="1776" t="s">
        <v>807</v>
      </c>
    </row>
    <row r="150" spans="1:9" ht="11.25" customHeight="1">
      <c r="A150" s="1776" t="s">
        <v>2246</v>
      </c>
      <c r="B150" s="1776" t="s">
        <v>16</v>
      </c>
      <c r="C150" s="1776" t="s">
        <v>2866</v>
      </c>
      <c r="D150" s="1776" t="s">
        <v>2867</v>
      </c>
      <c r="E150" s="1776" t="s">
        <v>2868</v>
      </c>
      <c r="F150" s="1776" t="s">
        <v>2869</v>
      </c>
      <c r="G150" s="1776" t="s">
        <v>22</v>
      </c>
      <c r="H150" s="1776" t="s">
        <v>22</v>
      </c>
      <c r="I150" s="1776" t="s">
        <v>807</v>
      </c>
    </row>
    <row r="151" spans="1:9" ht="11.25" customHeight="1">
      <c r="A151" s="1776" t="s">
        <v>2246</v>
      </c>
      <c r="B151" s="1776" t="s">
        <v>16</v>
      </c>
      <c r="C151" s="1776" t="s">
        <v>2264</v>
      </c>
      <c r="D151" s="1776" t="s">
        <v>2261</v>
      </c>
      <c r="E151" s="1776" t="s">
        <v>2262</v>
      </c>
      <c r="F151" s="1776" t="s">
        <v>2265</v>
      </c>
      <c r="G151" s="1776" t="s">
        <v>2266</v>
      </c>
      <c r="H151" s="1776" t="s">
        <v>22</v>
      </c>
      <c r="I151" s="1776" t="s">
        <v>893</v>
      </c>
    </row>
    <row r="152" spans="1:9" ht="11.25" customHeight="1">
      <c r="A152" s="1776" t="s">
        <v>2246</v>
      </c>
      <c r="B152" s="1776" t="s">
        <v>16</v>
      </c>
      <c r="C152" s="1776" t="s">
        <v>2282</v>
      </c>
      <c r="D152" s="1776" t="s">
        <v>2283</v>
      </c>
      <c r="E152" s="1776" t="s">
        <v>2284</v>
      </c>
      <c r="F152" s="1776" t="s">
        <v>2285</v>
      </c>
      <c r="G152" s="1776" t="s">
        <v>2286</v>
      </c>
      <c r="H152" s="1776" t="s">
        <v>22</v>
      </c>
      <c r="I152" s="1776" t="s">
        <v>893</v>
      </c>
    </row>
    <row r="153" spans="1:9" ht="11.25" customHeight="1">
      <c r="A153" s="1776" t="s">
        <v>2246</v>
      </c>
      <c r="B153" s="1776" t="s">
        <v>16</v>
      </c>
      <c r="C153" s="1776" t="s">
        <v>2296</v>
      </c>
      <c r="D153" s="1776" t="s">
        <v>2297</v>
      </c>
      <c r="E153" s="1776" t="s">
        <v>2298</v>
      </c>
      <c r="F153" s="1776" t="s">
        <v>2299</v>
      </c>
      <c r="G153" s="1776" t="s">
        <v>2300</v>
      </c>
      <c r="H153" s="1776" t="s">
        <v>22</v>
      </c>
      <c r="I153" s="1776" t="s">
        <v>893</v>
      </c>
    </row>
    <row r="154" spans="1:9" ht="11.25" customHeight="1">
      <c r="A154" s="1776" t="s">
        <v>2246</v>
      </c>
      <c r="B154" s="1776" t="s">
        <v>16</v>
      </c>
      <c r="C154" s="1776" t="s">
        <v>2309</v>
      </c>
      <c r="D154" s="1776" t="s">
        <v>2310</v>
      </c>
      <c r="E154" s="1776" t="s">
        <v>2311</v>
      </c>
      <c r="F154" s="1776" t="s">
        <v>2312</v>
      </c>
      <c r="G154" s="1776" t="s">
        <v>22</v>
      </c>
      <c r="H154" s="1776" t="s">
        <v>22</v>
      </c>
      <c r="I154" s="1776" t="s">
        <v>893</v>
      </c>
    </row>
    <row r="155" spans="1:9" ht="11.25" customHeight="1">
      <c r="A155" s="1776" t="s">
        <v>2246</v>
      </c>
      <c r="B155" s="1776" t="s">
        <v>16</v>
      </c>
      <c r="C155" s="1776" t="s">
        <v>22</v>
      </c>
      <c r="D155" s="1776" t="s">
        <v>2354</v>
      </c>
      <c r="E155" s="1776" t="s">
        <v>2355</v>
      </c>
      <c r="F155" s="1776" t="s">
        <v>2340</v>
      </c>
      <c r="G155" s="1776" t="s">
        <v>22</v>
      </c>
      <c r="H155" s="1776" t="s">
        <v>22</v>
      </c>
      <c r="I155" s="1776" t="s">
        <v>893</v>
      </c>
    </row>
    <row r="156" spans="1:9" ht="11.25" customHeight="1">
      <c r="A156" s="1776" t="s">
        <v>2246</v>
      </c>
      <c r="B156" s="1776" t="s">
        <v>16</v>
      </c>
      <c r="C156" s="1776" t="s">
        <v>2356</v>
      </c>
      <c r="D156" s="1776" t="s">
        <v>2357</v>
      </c>
      <c r="E156" s="1776" t="s">
        <v>2358</v>
      </c>
      <c r="F156" s="1776" t="s">
        <v>2359</v>
      </c>
      <c r="G156" s="1776" t="s">
        <v>2360</v>
      </c>
      <c r="H156" s="1776" t="s">
        <v>22</v>
      </c>
      <c r="I156" s="1776" t="s">
        <v>893</v>
      </c>
    </row>
    <row r="157" spans="1:9" ht="11.25" customHeight="1">
      <c r="A157" s="1776" t="s">
        <v>2246</v>
      </c>
      <c r="B157" s="1776" t="s">
        <v>16</v>
      </c>
      <c r="C157" s="1776" t="s">
        <v>2384</v>
      </c>
      <c r="D157" s="1776" t="s">
        <v>2385</v>
      </c>
      <c r="E157" s="1776" t="s">
        <v>2386</v>
      </c>
      <c r="F157" s="1776" t="s">
        <v>2359</v>
      </c>
      <c r="G157" s="1776" t="s">
        <v>2387</v>
      </c>
      <c r="H157" s="1776" t="s">
        <v>22</v>
      </c>
      <c r="I157" s="1776" t="s">
        <v>893</v>
      </c>
    </row>
    <row r="158" spans="1:9" ht="11.25" customHeight="1">
      <c r="A158" s="1776" t="s">
        <v>2246</v>
      </c>
      <c r="B158" s="1776" t="s">
        <v>16</v>
      </c>
      <c r="C158" s="1776" t="s">
        <v>2397</v>
      </c>
      <c r="D158" s="1776" t="s">
        <v>2398</v>
      </c>
      <c r="E158" s="1776" t="s">
        <v>2399</v>
      </c>
      <c r="F158" s="1776" t="s">
        <v>2254</v>
      </c>
      <c r="G158" s="1776" t="s">
        <v>22</v>
      </c>
      <c r="H158" s="1776" t="s">
        <v>22</v>
      </c>
      <c r="I158" s="1776" t="s">
        <v>893</v>
      </c>
    </row>
    <row r="159" spans="1:9" ht="11.25" customHeight="1">
      <c r="A159" s="1776" t="s">
        <v>2246</v>
      </c>
      <c r="B159" s="1776" t="s">
        <v>16</v>
      </c>
      <c r="C159" s="1776" t="s">
        <v>2404</v>
      </c>
      <c r="D159" s="1776" t="s">
        <v>2405</v>
      </c>
      <c r="E159" s="1776" t="s">
        <v>2406</v>
      </c>
      <c r="F159" s="1776" t="s">
        <v>2407</v>
      </c>
      <c r="G159" s="1776" t="s">
        <v>2408</v>
      </c>
      <c r="H159" s="1776" t="s">
        <v>22</v>
      </c>
      <c r="I159" s="1776" t="s">
        <v>893</v>
      </c>
    </row>
    <row r="160" spans="1:9" ht="11.25" customHeight="1">
      <c r="A160" s="1776" t="s">
        <v>2246</v>
      </c>
      <c r="B160" s="1776" t="s">
        <v>16</v>
      </c>
      <c r="C160" s="1776" t="s">
        <v>2409</v>
      </c>
      <c r="D160" s="1776" t="s">
        <v>2410</v>
      </c>
      <c r="E160" s="1776" t="s">
        <v>2411</v>
      </c>
      <c r="F160" s="1776" t="s">
        <v>2412</v>
      </c>
      <c r="G160" s="1776" t="s">
        <v>2413</v>
      </c>
      <c r="H160" s="1776" t="s">
        <v>22</v>
      </c>
      <c r="I160" s="1776" t="s">
        <v>893</v>
      </c>
    </row>
    <row r="161" spans="1:9" ht="11.25" customHeight="1">
      <c r="A161" s="1776" t="s">
        <v>2246</v>
      </c>
      <c r="B161" s="1776" t="s">
        <v>16</v>
      </c>
      <c r="C161" s="1776" t="s">
        <v>2414</v>
      </c>
      <c r="D161" s="1776" t="s">
        <v>2415</v>
      </c>
      <c r="E161" s="1776" t="s">
        <v>2416</v>
      </c>
      <c r="F161" s="1776" t="s">
        <v>2412</v>
      </c>
      <c r="G161" s="1776" t="s">
        <v>2417</v>
      </c>
      <c r="H161" s="1776" t="s">
        <v>22</v>
      </c>
      <c r="I161" s="1776" t="s">
        <v>893</v>
      </c>
    </row>
    <row r="162" spans="1:9" ht="11.25" customHeight="1">
      <c r="A162" s="1776" t="s">
        <v>2246</v>
      </c>
      <c r="B162" s="1776" t="s">
        <v>16</v>
      </c>
      <c r="C162" s="1776" t="s">
        <v>2418</v>
      </c>
      <c r="D162" s="1776" t="s">
        <v>2419</v>
      </c>
      <c r="E162" s="1776" t="s">
        <v>2420</v>
      </c>
      <c r="F162" s="1776" t="s">
        <v>2379</v>
      </c>
      <c r="G162" s="1776" t="s">
        <v>2421</v>
      </c>
      <c r="H162" s="1776" t="s">
        <v>22</v>
      </c>
      <c r="I162" s="1776" t="s">
        <v>893</v>
      </c>
    </row>
    <row r="163" spans="1:9" ht="11.25" customHeight="1">
      <c r="A163" s="1776" t="s">
        <v>2246</v>
      </c>
      <c r="B163" s="1776" t="s">
        <v>16</v>
      </c>
      <c r="C163" s="1776" t="s">
        <v>2422</v>
      </c>
      <c r="D163" s="1776" t="s">
        <v>2423</v>
      </c>
      <c r="E163" s="1776" t="s">
        <v>2424</v>
      </c>
      <c r="F163" s="1776" t="s">
        <v>2425</v>
      </c>
      <c r="G163" s="1776" t="s">
        <v>2426</v>
      </c>
      <c r="H163" s="1776" t="s">
        <v>22</v>
      </c>
      <c r="I163" s="1776" t="s">
        <v>893</v>
      </c>
    </row>
    <row r="164" spans="1:9" ht="11.25" customHeight="1">
      <c r="A164" s="1776" t="s">
        <v>2246</v>
      </c>
      <c r="B164" s="1776" t="s">
        <v>16</v>
      </c>
      <c r="C164" s="1776" t="s">
        <v>2441</v>
      </c>
      <c r="D164" s="1776" t="s">
        <v>2442</v>
      </c>
      <c r="E164" s="1776" t="s">
        <v>2443</v>
      </c>
      <c r="F164" s="1776" t="s">
        <v>2340</v>
      </c>
      <c r="G164" s="1776" t="s">
        <v>2435</v>
      </c>
      <c r="H164" s="1776" t="s">
        <v>22</v>
      </c>
      <c r="I164" s="1776" t="s">
        <v>893</v>
      </c>
    </row>
    <row r="165" spans="1:9" ht="11.25" customHeight="1">
      <c r="A165" s="1776" t="s">
        <v>2246</v>
      </c>
      <c r="B165" s="1776" t="s">
        <v>16</v>
      </c>
      <c r="C165" s="1776" t="s">
        <v>2444</v>
      </c>
      <c r="D165" s="1776" t="s">
        <v>2445</v>
      </c>
      <c r="E165" s="1776" t="s">
        <v>2446</v>
      </c>
      <c r="F165" s="1776" t="s">
        <v>2312</v>
      </c>
      <c r="G165" s="1776" t="s">
        <v>2447</v>
      </c>
      <c r="H165" s="1776" t="s">
        <v>22</v>
      </c>
      <c r="I165" s="1776" t="s">
        <v>893</v>
      </c>
    </row>
    <row r="166" spans="1:9" ht="11.25" customHeight="1">
      <c r="A166" s="1776" t="s">
        <v>2246</v>
      </c>
      <c r="B166" s="1776" t="s">
        <v>16</v>
      </c>
      <c r="C166" s="1776" t="s">
        <v>2457</v>
      </c>
      <c r="D166" s="1776" t="s">
        <v>2458</v>
      </c>
      <c r="E166" s="1776" t="s">
        <v>2459</v>
      </c>
      <c r="F166" s="1776" t="s">
        <v>2340</v>
      </c>
      <c r="G166" s="1776" t="s">
        <v>2460</v>
      </c>
      <c r="H166" s="1776" t="s">
        <v>22</v>
      </c>
      <c r="I166" s="1776" t="s">
        <v>893</v>
      </c>
    </row>
    <row r="167" spans="1:9" ht="11.25" customHeight="1">
      <c r="A167" s="1776" t="s">
        <v>2246</v>
      </c>
      <c r="B167" s="1776" t="s">
        <v>16</v>
      </c>
      <c r="C167" s="1776" t="s">
        <v>2461</v>
      </c>
      <c r="D167" s="1776" t="s">
        <v>2462</v>
      </c>
      <c r="E167" s="1776" t="s">
        <v>2463</v>
      </c>
      <c r="F167" s="1776" t="s">
        <v>2359</v>
      </c>
      <c r="G167" s="1776" t="s">
        <v>2464</v>
      </c>
      <c r="H167" s="1776" t="s">
        <v>22</v>
      </c>
      <c r="I167" s="1776" t="s">
        <v>893</v>
      </c>
    </row>
    <row r="168" spans="1:9" ht="11.25" customHeight="1">
      <c r="A168" s="1776" t="s">
        <v>2246</v>
      </c>
      <c r="B168" s="1776" t="s">
        <v>16</v>
      </c>
      <c r="C168" s="1776" t="s">
        <v>2480</v>
      </c>
      <c r="D168" s="1776" t="s">
        <v>2481</v>
      </c>
      <c r="E168" s="1776" t="s">
        <v>2482</v>
      </c>
      <c r="F168" s="1776" t="s">
        <v>51</v>
      </c>
      <c r="G168" s="1776" t="s">
        <v>2483</v>
      </c>
      <c r="H168" s="1776" t="s">
        <v>22</v>
      </c>
      <c r="I168" s="1776" t="s">
        <v>893</v>
      </c>
    </row>
    <row r="169" spans="1:9" ht="11.25" customHeight="1">
      <c r="A169" s="1776" t="s">
        <v>2246</v>
      </c>
      <c r="B169" s="1776" t="s">
        <v>16</v>
      </c>
      <c r="C169" s="1776" t="s">
        <v>2493</v>
      </c>
      <c r="D169" s="1776" t="s">
        <v>2494</v>
      </c>
      <c r="E169" s="1776" t="s">
        <v>2495</v>
      </c>
      <c r="F169" s="1776" t="s">
        <v>2312</v>
      </c>
      <c r="G169" s="1776" t="s">
        <v>2496</v>
      </c>
      <c r="H169" s="1776" t="s">
        <v>22</v>
      </c>
      <c r="I169" s="1776" t="s">
        <v>893</v>
      </c>
    </row>
    <row r="170" spans="1:9" ht="11.25" customHeight="1">
      <c r="A170" s="1776" t="s">
        <v>2246</v>
      </c>
      <c r="B170" s="1776" t="s">
        <v>16</v>
      </c>
      <c r="C170" s="1776" t="s">
        <v>2497</v>
      </c>
      <c r="D170" s="1776" t="s">
        <v>2498</v>
      </c>
      <c r="E170" s="1776" t="s">
        <v>2499</v>
      </c>
      <c r="F170" s="1776" t="s">
        <v>2312</v>
      </c>
      <c r="G170" s="1776" t="s">
        <v>2500</v>
      </c>
      <c r="H170" s="1776" t="s">
        <v>22</v>
      </c>
      <c r="I170" s="1776" t="s">
        <v>893</v>
      </c>
    </row>
    <row r="171" spans="1:9" ht="11.25" customHeight="1">
      <c r="A171" s="1776" t="s">
        <v>2246</v>
      </c>
      <c r="B171" s="1776" t="s">
        <v>16</v>
      </c>
      <c r="C171" s="1776" t="s">
        <v>2517</v>
      </c>
      <c r="D171" s="1776" t="s">
        <v>2518</v>
      </c>
      <c r="E171" s="1776" t="s">
        <v>2519</v>
      </c>
      <c r="F171" s="1776" t="s">
        <v>2520</v>
      </c>
      <c r="G171" s="1776" t="s">
        <v>2521</v>
      </c>
      <c r="H171" s="1776" t="s">
        <v>22</v>
      </c>
      <c r="I171" s="1776" t="s">
        <v>893</v>
      </c>
    </row>
    <row r="172" spans="1:9" ht="11.25" customHeight="1">
      <c r="A172" s="1776" t="s">
        <v>2246</v>
      </c>
      <c r="B172" s="1776" t="s">
        <v>16</v>
      </c>
      <c r="C172" s="1776" t="s">
        <v>2522</v>
      </c>
      <c r="D172" s="1776" t="s">
        <v>2523</v>
      </c>
      <c r="E172" s="1776" t="s">
        <v>2524</v>
      </c>
      <c r="F172" s="1776" t="s">
        <v>2520</v>
      </c>
      <c r="G172" s="1776" t="s">
        <v>2525</v>
      </c>
      <c r="H172" s="1776" t="s">
        <v>22</v>
      </c>
      <c r="I172" s="1776" t="s">
        <v>893</v>
      </c>
    </row>
    <row r="173" spans="1:9" ht="11.25" customHeight="1">
      <c r="A173" s="1776" t="s">
        <v>2246</v>
      </c>
      <c r="B173" s="1776" t="s">
        <v>16</v>
      </c>
      <c r="C173" s="1776" t="s">
        <v>2530</v>
      </c>
      <c r="D173" s="1776" t="s">
        <v>2531</v>
      </c>
      <c r="E173" s="1776" t="s">
        <v>2532</v>
      </c>
      <c r="F173" s="1776" t="s">
        <v>2533</v>
      </c>
      <c r="G173" s="1776" t="s">
        <v>2534</v>
      </c>
      <c r="H173" s="1776" t="s">
        <v>22</v>
      </c>
      <c r="I173" s="1776" t="s">
        <v>893</v>
      </c>
    </row>
    <row r="174" spans="1:9" ht="11.25" customHeight="1">
      <c r="A174" s="1776" t="s">
        <v>2246</v>
      </c>
      <c r="B174" s="1776" t="s">
        <v>16</v>
      </c>
      <c r="C174" s="1776" t="s">
        <v>2539</v>
      </c>
      <c r="D174" s="1776" t="s">
        <v>2540</v>
      </c>
      <c r="E174" s="1776" t="s">
        <v>2541</v>
      </c>
      <c r="F174" s="1776" t="s">
        <v>2542</v>
      </c>
      <c r="G174" s="1776" t="s">
        <v>2543</v>
      </c>
      <c r="H174" s="1776" t="s">
        <v>22</v>
      </c>
      <c r="I174" s="1776" t="s">
        <v>893</v>
      </c>
    </row>
    <row r="175" spans="1:9" ht="11.25" customHeight="1">
      <c r="A175" s="1776" t="s">
        <v>2246</v>
      </c>
      <c r="B175" s="1776" t="s">
        <v>16</v>
      </c>
      <c r="C175" s="1776" t="s">
        <v>2544</v>
      </c>
      <c r="D175" s="1776" t="s">
        <v>2540</v>
      </c>
      <c r="E175" s="1776" t="s">
        <v>2545</v>
      </c>
      <c r="F175" s="1776" t="s">
        <v>2533</v>
      </c>
      <c r="G175" s="1776" t="s">
        <v>22</v>
      </c>
      <c r="H175" s="1776" t="s">
        <v>22</v>
      </c>
      <c r="I175" s="1776" t="s">
        <v>893</v>
      </c>
    </row>
    <row r="176" spans="1:9" ht="11.25" customHeight="1">
      <c r="A176" s="1776" t="s">
        <v>2246</v>
      </c>
      <c r="B176" s="1776" t="s">
        <v>16</v>
      </c>
      <c r="C176" s="1776" t="s">
        <v>2546</v>
      </c>
      <c r="D176" s="1776" t="s">
        <v>2547</v>
      </c>
      <c r="E176" s="1776" t="s">
        <v>2548</v>
      </c>
      <c r="F176" s="1776" t="s">
        <v>2549</v>
      </c>
      <c r="G176" s="1776" t="s">
        <v>2550</v>
      </c>
      <c r="H176" s="1776" t="s">
        <v>22</v>
      </c>
      <c r="I176" s="1776" t="s">
        <v>893</v>
      </c>
    </row>
    <row r="177" spans="1:9" ht="11.25" customHeight="1">
      <c r="A177" s="1776" t="s">
        <v>2246</v>
      </c>
      <c r="B177" s="1776" t="s">
        <v>16</v>
      </c>
      <c r="C177" s="1776" t="s">
        <v>2563</v>
      </c>
      <c r="D177" s="1776" t="s">
        <v>2564</v>
      </c>
      <c r="E177" s="1776" t="s">
        <v>2565</v>
      </c>
      <c r="F177" s="1776" t="s">
        <v>2451</v>
      </c>
      <c r="G177" s="1776" t="s">
        <v>2566</v>
      </c>
      <c r="H177" s="1776" t="s">
        <v>22</v>
      </c>
      <c r="I177" s="1776" t="s">
        <v>893</v>
      </c>
    </row>
    <row r="178" spans="1:9" ht="11.25" customHeight="1">
      <c r="A178" s="1776" t="s">
        <v>2246</v>
      </c>
      <c r="B178" s="1776" t="s">
        <v>16</v>
      </c>
      <c r="C178" s="1776" t="s">
        <v>2567</v>
      </c>
      <c r="D178" s="1776" t="s">
        <v>2568</v>
      </c>
      <c r="E178" s="1776" t="s">
        <v>2569</v>
      </c>
      <c r="F178" s="1776" t="s">
        <v>2570</v>
      </c>
      <c r="G178" s="1776" t="s">
        <v>2571</v>
      </c>
      <c r="H178" s="1776" t="s">
        <v>22</v>
      </c>
      <c r="I178" s="1776" t="s">
        <v>893</v>
      </c>
    </row>
    <row r="179" spans="1:9" ht="11.25" customHeight="1">
      <c r="A179" s="1776" t="s">
        <v>2246</v>
      </c>
      <c r="B179" s="1776" t="s">
        <v>16</v>
      </c>
      <c r="C179" s="1776" t="s">
        <v>2581</v>
      </c>
      <c r="D179" s="1776" t="s">
        <v>2582</v>
      </c>
      <c r="E179" s="1776" t="s">
        <v>2583</v>
      </c>
      <c r="F179" s="1776" t="s">
        <v>2254</v>
      </c>
      <c r="G179" s="1776" t="s">
        <v>2584</v>
      </c>
      <c r="H179" s="1776" t="s">
        <v>22</v>
      </c>
      <c r="I179" s="1776" t="s">
        <v>893</v>
      </c>
    </row>
    <row r="180" spans="1:9" ht="11.25" customHeight="1">
      <c r="A180" s="1776" t="s">
        <v>2246</v>
      </c>
      <c r="B180" s="1776" t="s">
        <v>16</v>
      </c>
      <c r="C180" s="1776" t="s">
        <v>2592</v>
      </c>
      <c r="D180" s="1776" t="s">
        <v>2593</v>
      </c>
      <c r="E180" s="1776" t="s">
        <v>2594</v>
      </c>
      <c r="F180" s="1776" t="s">
        <v>2254</v>
      </c>
      <c r="G180" s="1776" t="s">
        <v>2595</v>
      </c>
      <c r="H180" s="1776" t="s">
        <v>22</v>
      </c>
      <c r="I180" s="1776" t="s">
        <v>893</v>
      </c>
    </row>
    <row r="181" spans="1:9" ht="11.25" customHeight="1">
      <c r="A181" s="1776" t="s">
        <v>2246</v>
      </c>
      <c r="B181" s="1776" t="s">
        <v>16</v>
      </c>
      <c r="C181" s="1776" t="s">
        <v>2627</v>
      </c>
      <c r="D181" s="1776" t="s">
        <v>2628</v>
      </c>
      <c r="E181" s="1776" t="s">
        <v>2629</v>
      </c>
      <c r="F181" s="1776" t="s">
        <v>2254</v>
      </c>
      <c r="G181" s="1776" t="s">
        <v>2630</v>
      </c>
      <c r="H181" s="1776" t="s">
        <v>22</v>
      </c>
      <c r="I181" s="1776" t="s">
        <v>893</v>
      </c>
    </row>
    <row r="182" spans="1:9" ht="11.25" customHeight="1">
      <c r="A182" s="1776" t="s">
        <v>2246</v>
      </c>
      <c r="B182" s="1776" t="s">
        <v>16</v>
      </c>
      <c r="C182" s="1776" t="s">
        <v>2635</v>
      </c>
      <c r="D182" s="1776" t="s">
        <v>2636</v>
      </c>
      <c r="E182" s="1776" t="s">
        <v>2637</v>
      </c>
      <c r="F182" s="1776" t="s">
        <v>2542</v>
      </c>
      <c r="G182" s="1776" t="s">
        <v>2638</v>
      </c>
      <c r="H182" s="1776" t="s">
        <v>22</v>
      </c>
      <c r="I182" s="1776" t="s">
        <v>893</v>
      </c>
    </row>
    <row r="183" spans="1:9" ht="11.25" customHeight="1">
      <c r="A183" s="1776" t="s">
        <v>2246</v>
      </c>
      <c r="B183" s="1776" t="s">
        <v>16</v>
      </c>
      <c r="C183" s="1776" t="s">
        <v>2644</v>
      </c>
      <c r="D183" s="1776" t="s">
        <v>2645</v>
      </c>
      <c r="E183" s="1776" t="s">
        <v>2646</v>
      </c>
      <c r="F183" s="1776" t="s">
        <v>2280</v>
      </c>
      <c r="G183" s="1776" t="s">
        <v>22</v>
      </c>
      <c r="H183" s="1776" t="s">
        <v>22</v>
      </c>
      <c r="I183" s="1776" t="s">
        <v>893</v>
      </c>
    </row>
    <row r="184" spans="1:9" ht="11.25" customHeight="1">
      <c r="A184" s="1776" t="s">
        <v>2246</v>
      </c>
      <c r="B184" s="1776" t="s">
        <v>16</v>
      </c>
      <c r="C184" s="1776" t="s">
        <v>2647</v>
      </c>
      <c r="D184" s="1776" t="s">
        <v>2648</v>
      </c>
      <c r="E184" s="1776" t="s">
        <v>2649</v>
      </c>
      <c r="F184" s="1776" t="s">
        <v>2650</v>
      </c>
      <c r="G184" s="1776" t="s">
        <v>2651</v>
      </c>
      <c r="H184" s="1776" t="s">
        <v>22</v>
      </c>
      <c r="I184" s="1776" t="s">
        <v>893</v>
      </c>
    </row>
    <row r="185" spans="1:9" ht="11.25" customHeight="1">
      <c r="A185" s="1776" t="s">
        <v>2246</v>
      </c>
      <c r="B185" s="1776" t="s">
        <v>16</v>
      </c>
      <c r="C185" s="1776" t="s">
        <v>2656</v>
      </c>
      <c r="D185" s="1776" t="s">
        <v>2657</v>
      </c>
      <c r="E185" s="1776" t="s">
        <v>2658</v>
      </c>
      <c r="F185" s="1776" t="s">
        <v>2312</v>
      </c>
      <c r="G185" s="1776" t="s">
        <v>2659</v>
      </c>
      <c r="H185" s="1776" t="s">
        <v>22</v>
      </c>
      <c r="I185" s="1776" t="s">
        <v>893</v>
      </c>
    </row>
    <row r="186" spans="1:9" ht="11.25" customHeight="1">
      <c r="A186" s="1776" t="s">
        <v>2246</v>
      </c>
      <c r="B186" s="1776" t="s">
        <v>16</v>
      </c>
      <c r="C186" s="1776" t="s">
        <v>2660</v>
      </c>
      <c r="D186" s="1776" t="s">
        <v>2661</v>
      </c>
      <c r="E186" s="1776" t="s">
        <v>2662</v>
      </c>
      <c r="F186" s="1776" t="s">
        <v>2340</v>
      </c>
      <c r="G186" s="1776" t="s">
        <v>2663</v>
      </c>
      <c r="H186" s="1776" t="s">
        <v>22</v>
      </c>
      <c r="I186" s="1776" t="s">
        <v>893</v>
      </c>
    </row>
    <row r="187" spans="1:9" ht="11.25" customHeight="1">
      <c r="A187" s="1776" t="s">
        <v>2246</v>
      </c>
      <c r="B187" s="1776" t="s">
        <v>16</v>
      </c>
      <c r="C187" s="1776" t="s">
        <v>2668</v>
      </c>
      <c r="D187" s="1776" t="s">
        <v>2669</v>
      </c>
      <c r="E187" s="1776" t="s">
        <v>2670</v>
      </c>
      <c r="F187" s="1776" t="s">
        <v>2340</v>
      </c>
      <c r="G187" s="1776" t="s">
        <v>2671</v>
      </c>
      <c r="H187" s="1776" t="s">
        <v>22</v>
      </c>
      <c r="I187" s="1776" t="s">
        <v>893</v>
      </c>
    </row>
    <row r="188" spans="1:9" ht="11.25" customHeight="1">
      <c r="A188" s="1776" t="s">
        <v>2246</v>
      </c>
      <c r="B188" s="1776" t="s">
        <v>16</v>
      </c>
      <c r="C188" s="1776" t="s">
        <v>2672</v>
      </c>
      <c r="D188" s="1776" t="s">
        <v>2673</v>
      </c>
      <c r="E188" s="1776" t="s">
        <v>2674</v>
      </c>
      <c r="F188" s="1776" t="s">
        <v>2675</v>
      </c>
      <c r="G188" s="1776" t="s">
        <v>22</v>
      </c>
      <c r="H188" s="1776" t="s">
        <v>2676</v>
      </c>
      <c r="I188" s="1776" t="s">
        <v>893</v>
      </c>
    </row>
    <row r="189" spans="1:9" ht="11.25" customHeight="1">
      <c r="A189" s="1776" t="s">
        <v>2246</v>
      </c>
      <c r="B189" s="1776" t="s">
        <v>16</v>
      </c>
      <c r="C189" s="1776" t="s">
        <v>2689</v>
      </c>
      <c r="D189" s="1776" t="s">
        <v>2690</v>
      </c>
      <c r="E189" s="1776" t="s">
        <v>2691</v>
      </c>
      <c r="F189" s="1776" t="s">
        <v>2439</v>
      </c>
      <c r="G189" s="1776" t="s">
        <v>2692</v>
      </c>
      <c r="H189" s="1776" t="s">
        <v>22</v>
      </c>
      <c r="I189" s="1776" t="s">
        <v>893</v>
      </c>
    </row>
    <row r="190" spans="1:9" ht="11.25" customHeight="1">
      <c r="A190" s="1776" t="s">
        <v>2246</v>
      </c>
      <c r="B190" s="1776" t="s">
        <v>16</v>
      </c>
      <c r="C190" s="1776" t="s">
        <v>2693</v>
      </c>
      <c r="D190" s="1776" t="s">
        <v>2694</v>
      </c>
      <c r="E190" s="1776" t="s">
        <v>2695</v>
      </c>
      <c r="F190" s="1776" t="s">
        <v>2379</v>
      </c>
      <c r="G190" s="1776" t="s">
        <v>2696</v>
      </c>
      <c r="H190" s="1776" t="s">
        <v>2697</v>
      </c>
      <c r="I190" s="1776" t="s">
        <v>893</v>
      </c>
    </row>
    <row r="191" spans="1:9" ht="11.25" customHeight="1">
      <c r="A191" s="1776" t="s">
        <v>2246</v>
      </c>
      <c r="B191" s="1776" t="s">
        <v>16</v>
      </c>
      <c r="C191" s="1776" t="s">
        <v>2698</v>
      </c>
      <c r="D191" s="1776" t="s">
        <v>2699</v>
      </c>
      <c r="E191" s="1776" t="s">
        <v>2700</v>
      </c>
      <c r="F191" s="1776" t="s">
        <v>2379</v>
      </c>
      <c r="G191" s="1776" t="s">
        <v>2701</v>
      </c>
      <c r="H191" s="1776" t="s">
        <v>22</v>
      </c>
      <c r="I191" s="1776" t="s">
        <v>893</v>
      </c>
    </row>
    <row r="192" spans="1:9" ht="11.25" customHeight="1">
      <c r="A192" s="1776" t="s">
        <v>2246</v>
      </c>
      <c r="B192" s="1776" t="s">
        <v>16</v>
      </c>
      <c r="C192" s="1776" t="s">
        <v>2717</v>
      </c>
      <c r="D192" s="1776" t="s">
        <v>2718</v>
      </c>
      <c r="E192" s="1776" t="s">
        <v>2719</v>
      </c>
      <c r="F192" s="1776" t="s">
        <v>2340</v>
      </c>
      <c r="G192" s="1776" t="s">
        <v>2720</v>
      </c>
      <c r="H192" s="1776" t="s">
        <v>22</v>
      </c>
      <c r="I192" s="1776" t="s">
        <v>893</v>
      </c>
    </row>
    <row r="193" spans="1:9" ht="11.25" customHeight="1">
      <c r="A193" s="1776" t="s">
        <v>2246</v>
      </c>
      <c r="B193" s="1776" t="s">
        <v>16</v>
      </c>
      <c r="C193" s="1776" t="s">
        <v>2729</v>
      </c>
      <c r="D193" s="1776" t="s">
        <v>2730</v>
      </c>
      <c r="E193" s="1776" t="s">
        <v>2731</v>
      </c>
      <c r="F193" s="1776" t="s">
        <v>2599</v>
      </c>
      <c r="G193" s="1776" t="s">
        <v>2732</v>
      </c>
      <c r="H193" s="1776" t="s">
        <v>22</v>
      </c>
      <c r="I193" s="1776" t="s">
        <v>893</v>
      </c>
    </row>
    <row r="194" spans="1:9" ht="11.25" customHeight="1">
      <c r="A194" s="1776" t="s">
        <v>2246</v>
      </c>
      <c r="B194" s="1776" t="s">
        <v>16</v>
      </c>
      <c r="C194" s="1776" t="s">
        <v>2736</v>
      </c>
      <c r="D194" s="1776" t="s">
        <v>2737</v>
      </c>
      <c r="E194" s="1776" t="s">
        <v>2738</v>
      </c>
      <c r="F194" s="1776" t="s">
        <v>2340</v>
      </c>
      <c r="G194" s="1776" t="s">
        <v>2739</v>
      </c>
      <c r="H194" s="1776" t="s">
        <v>22</v>
      </c>
      <c r="I194" s="1776" t="s">
        <v>893</v>
      </c>
    </row>
    <row r="195" spans="1:9" ht="11.25" customHeight="1">
      <c r="A195" s="1776" t="s">
        <v>2246</v>
      </c>
      <c r="B195" s="1776" t="s">
        <v>16</v>
      </c>
      <c r="C195" s="1776" t="s">
        <v>2744</v>
      </c>
      <c r="D195" s="1776" t="s">
        <v>2745</v>
      </c>
      <c r="E195" s="1776" t="s">
        <v>2746</v>
      </c>
      <c r="F195" s="1776" t="s">
        <v>2280</v>
      </c>
      <c r="G195" s="1776" t="s">
        <v>2747</v>
      </c>
      <c r="H195" s="1776" t="s">
        <v>22</v>
      </c>
      <c r="I195" s="1776" t="s">
        <v>893</v>
      </c>
    </row>
    <row r="196" spans="1:9" ht="11.25" customHeight="1">
      <c r="A196" s="1776" t="s">
        <v>2246</v>
      </c>
      <c r="B196" s="1776" t="s">
        <v>16</v>
      </c>
      <c r="C196" s="1776" t="s">
        <v>2762</v>
      </c>
      <c r="D196" s="1776" t="s">
        <v>2763</v>
      </c>
      <c r="E196" s="1776" t="s">
        <v>2764</v>
      </c>
      <c r="F196" s="1776" t="s">
        <v>2280</v>
      </c>
      <c r="G196" s="1776" t="s">
        <v>2747</v>
      </c>
      <c r="H196" s="1776" t="s">
        <v>22</v>
      </c>
      <c r="I196" s="1776" t="s">
        <v>893</v>
      </c>
    </row>
    <row r="197" spans="1:9" ht="11.25" customHeight="1">
      <c r="A197" s="1776" t="s">
        <v>2246</v>
      </c>
      <c r="B197" s="1776" t="s">
        <v>16</v>
      </c>
      <c r="C197" s="1776" t="s">
        <v>2765</v>
      </c>
      <c r="D197" s="1776" t="s">
        <v>2766</v>
      </c>
      <c r="E197" s="1776" t="s">
        <v>2767</v>
      </c>
      <c r="F197" s="1776" t="s">
        <v>2579</v>
      </c>
      <c r="G197" s="1776" t="s">
        <v>2768</v>
      </c>
      <c r="H197" s="1776" t="s">
        <v>22</v>
      </c>
      <c r="I197" s="1776" t="s">
        <v>893</v>
      </c>
    </row>
    <row r="198" spans="1:9" ht="11.25" customHeight="1">
      <c r="A198" s="1776" t="s">
        <v>2246</v>
      </c>
      <c r="B198" s="1776" t="s">
        <v>16</v>
      </c>
      <c r="C198" s="1776" t="s">
        <v>2776</v>
      </c>
      <c r="D198" s="1776" t="s">
        <v>2777</v>
      </c>
      <c r="E198" s="1776" t="s">
        <v>2778</v>
      </c>
      <c r="F198" s="1776" t="s">
        <v>2280</v>
      </c>
      <c r="G198" s="1776" t="s">
        <v>2779</v>
      </c>
      <c r="H198" s="1776" t="s">
        <v>22</v>
      </c>
      <c r="I198" s="1776" t="s">
        <v>893</v>
      </c>
    </row>
    <row r="199" spans="1:9" ht="11.25" customHeight="1">
      <c r="A199" s="1776" t="s">
        <v>2246</v>
      </c>
      <c r="B199" s="1776" t="s">
        <v>16</v>
      </c>
      <c r="C199" s="1776" t="s">
        <v>2780</v>
      </c>
      <c r="D199" s="1776" t="s">
        <v>2781</v>
      </c>
      <c r="E199" s="1776" t="s">
        <v>2782</v>
      </c>
      <c r="F199" s="1776" t="s">
        <v>2340</v>
      </c>
      <c r="G199" s="1776" t="s">
        <v>22</v>
      </c>
      <c r="H199" s="1776" t="s">
        <v>22</v>
      </c>
      <c r="I199" s="1776" t="s">
        <v>893</v>
      </c>
    </row>
    <row r="200" spans="1:9" ht="11.25" customHeight="1">
      <c r="A200" s="1776" t="s">
        <v>2246</v>
      </c>
      <c r="B200" s="1776" t="s">
        <v>16</v>
      </c>
      <c r="C200" s="1776" t="s">
        <v>2783</v>
      </c>
      <c r="D200" s="1776" t="s">
        <v>2784</v>
      </c>
      <c r="E200" s="1776" t="s">
        <v>2785</v>
      </c>
      <c r="F200" s="1776" t="s">
        <v>2579</v>
      </c>
      <c r="G200" s="1776" t="s">
        <v>2786</v>
      </c>
      <c r="H200" s="1776" t="s">
        <v>22</v>
      </c>
      <c r="I200" s="1776" t="s">
        <v>893</v>
      </c>
    </row>
    <row r="201" spans="1:9" ht="11.25" customHeight="1">
      <c r="A201" s="1776" t="s">
        <v>2246</v>
      </c>
      <c r="B201" s="1776" t="s">
        <v>16</v>
      </c>
      <c r="C201" s="1776" t="s">
        <v>2787</v>
      </c>
      <c r="D201" s="1776" t="s">
        <v>2788</v>
      </c>
      <c r="E201" s="1776" t="s">
        <v>2789</v>
      </c>
      <c r="F201" s="1776" t="s">
        <v>2790</v>
      </c>
      <c r="G201" s="1776" t="s">
        <v>22</v>
      </c>
      <c r="H201" s="1776" t="s">
        <v>22</v>
      </c>
      <c r="I201" s="1776" t="s">
        <v>893</v>
      </c>
    </row>
    <row r="202" spans="1:9" ht="11.25" customHeight="1">
      <c r="A202" s="1776" t="s">
        <v>2246</v>
      </c>
      <c r="B202" s="1776" t="s">
        <v>16</v>
      </c>
      <c r="C202" s="1776" t="s">
        <v>2799</v>
      </c>
      <c r="D202" s="1776" t="s">
        <v>2800</v>
      </c>
      <c r="E202" s="1776" t="s">
        <v>2801</v>
      </c>
      <c r="F202" s="1776" t="s">
        <v>2579</v>
      </c>
      <c r="G202" s="1776" t="s">
        <v>22</v>
      </c>
      <c r="H202" s="1776" t="s">
        <v>22</v>
      </c>
      <c r="I202" s="1776" t="s">
        <v>893</v>
      </c>
    </row>
    <row r="203" spans="1:9" ht="11.25" customHeight="1">
      <c r="A203" s="1776" t="s">
        <v>2246</v>
      </c>
      <c r="B203" s="1776" t="s">
        <v>16</v>
      </c>
      <c r="C203" s="1776" t="s">
        <v>2806</v>
      </c>
      <c r="D203" s="1776" t="s">
        <v>2807</v>
      </c>
      <c r="E203" s="1776" t="s">
        <v>2808</v>
      </c>
      <c r="F203" s="1776" t="s">
        <v>2809</v>
      </c>
      <c r="G203" s="1776" t="s">
        <v>2810</v>
      </c>
      <c r="H203" s="1776" t="s">
        <v>22</v>
      </c>
      <c r="I203" s="1776" t="s">
        <v>893</v>
      </c>
    </row>
    <row r="204" spans="1:9" ht="11.25" customHeight="1">
      <c r="A204" s="1776" t="s">
        <v>2246</v>
      </c>
      <c r="B204" s="1776" t="s">
        <v>16</v>
      </c>
      <c r="C204" s="1776" t="s">
        <v>2833</v>
      </c>
      <c r="D204" s="1776" t="s">
        <v>2834</v>
      </c>
      <c r="E204" s="1776" t="s">
        <v>2835</v>
      </c>
      <c r="F204" s="1776" t="s">
        <v>2836</v>
      </c>
      <c r="G204" s="1776" t="s">
        <v>22</v>
      </c>
      <c r="H204" s="1776" t="s">
        <v>22</v>
      </c>
      <c r="I204" s="1776" t="s">
        <v>893</v>
      </c>
    </row>
    <row r="205" spans="1:9" ht="11.25" customHeight="1">
      <c r="A205" s="1776" t="s">
        <v>2246</v>
      </c>
      <c r="B205" s="1776" t="s">
        <v>16</v>
      </c>
      <c r="C205" s="1776" t="s">
        <v>2841</v>
      </c>
      <c r="D205" s="1776" t="s">
        <v>2842</v>
      </c>
      <c r="E205" s="1776" t="s">
        <v>2843</v>
      </c>
      <c r="F205" s="1776" t="s">
        <v>2844</v>
      </c>
      <c r="G205" s="1776" t="s">
        <v>2845</v>
      </c>
      <c r="H205" s="1776" t="s">
        <v>22</v>
      </c>
      <c r="I205" s="1776" t="s">
        <v>893</v>
      </c>
    </row>
    <row r="206" spans="1:9" ht="11.25" customHeight="1">
      <c r="A206" s="1776" t="s">
        <v>2246</v>
      </c>
      <c r="B206" s="1776" t="s">
        <v>16</v>
      </c>
      <c r="C206" s="1776" t="s">
        <v>2849</v>
      </c>
      <c r="D206" s="1776" t="s">
        <v>2850</v>
      </c>
      <c r="E206" s="1776" t="s">
        <v>2851</v>
      </c>
      <c r="F206" s="1776" t="s">
        <v>2852</v>
      </c>
      <c r="G206" s="1776" t="s">
        <v>2853</v>
      </c>
      <c r="H206" s="1776" t="s">
        <v>22</v>
      </c>
      <c r="I206" s="1776" t="s">
        <v>893</v>
      </c>
    </row>
    <row r="207" spans="1:9" ht="11.25" customHeight="1">
      <c r="A207" s="1776" t="s">
        <v>2246</v>
      </c>
      <c r="B207" s="1776" t="s">
        <v>16</v>
      </c>
      <c r="C207" s="1776" t="s">
        <v>2247</v>
      </c>
      <c r="D207" s="1776" t="s">
        <v>2248</v>
      </c>
      <c r="E207" s="1776" t="s">
        <v>2249</v>
      </c>
      <c r="F207" s="1776" t="s">
        <v>2250</v>
      </c>
      <c r="G207" s="1776" t="s">
        <v>22</v>
      </c>
      <c r="H207" s="1776" t="s">
        <v>22</v>
      </c>
      <c r="I207" s="1776" t="s">
        <v>853</v>
      </c>
    </row>
    <row r="208" spans="1:9" ht="11.25" customHeight="1">
      <c r="A208" s="1776" t="s">
        <v>2246</v>
      </c>
      <c r="B208" s="1776" t="s">
        <v>16</v>
      </c>
      <c r="C208" s="1776" t="s">
        <v>2251</v>
      </c>
      <c r="D208" s="1776" t="s">
        <v>2252</v>
      </c>
      <c r="E208" s="1776" t="s">
        <v>2253</v>
      </c>
      <c r="F208" s="1776" t="s">
        <v>2254</v>
      </c>
      <c r="G208" s="1776" t="s">
        <v>2255</v>
      </c>
      <c r="H208" s="1776" t="s">
        <v>2256</v>
      </c>
      <c r="I208" s="1776" t="s">
        <v>853</v>
      </c>
    </row>
    <row r="209" spans="1:9" ht="11.25" customHeight="1">
      <c r="A209" s="1776" t="s">
        <v>2246</v>
      </c>
      <c r="B209" s="1776" t="s">
        <v>16</v>
      </c>
      <c r="C209" s="1776" t="s">
        <v>2260</v>
      </c>
      <c r="D209" s="1776" t="s">
        <v>2261</v>
      </c>
      <c r="E209" s="1776" t="s">
        <v>2262</v>
      </c>
      <c r="F209" s="1776" t="s">
        <v>2263</v>
      </c>
      <c r="G209" s="1776" t="s">
        <v>22</v>
      </c>
      <c r="H209" s="1776" t="s">
        <v>22</v>
      </c>
      <c r="I209" s="1776" t="s">
        <v>853</v>
      </c>
    </row>
    <row r="210" spans="1:9" ht="11.25" customHeight="1">
      <c r="A210" s="1776" t="s">
        <v>2246</v>
      </c>
      <c r="B210" s="1776" t="s">
        <v>16</v>
      </c>
      <c r="C210" s="1776" t="s">
        <v>2272</v>
      </c>
      <c r="D210" s="1776" t="s">
        <v>2273</v>
      </c>
      <c r="E210" s="1776" t="s">
        <v>2274</v>
      </c>
      <c r="F210" s="1776" t="s">
        <v>2275</v>
      </c>
      <c r="G210" s="1776" t="s">
        <v>2276</v>
      </c>
      <c r="H210" s="1776" t="s">
        <v>22</v>
      </c>
      <c r="I210" s="1776" t="s">
        <v>853</v>
      </c>
    </row>
    <row r="211" spans="1:9" ht="11.25" customHeight="1">
      <c r="A211" s="1776" t="s">
        <v>2246</v>
      </c>
      <c r="B211" s="1776" t="s">
        <v>16</v>
      </c>
      <c r="C211" s="1776" t="s">
        <v>2870</v>
      </c>
      <c r="D211" s="1776" t="s">
        <v>2871</v>
      </c>
      <c r="E211" s="1776" t="s">
        <v>2872</v>
      </c>
      <c r="F211" s="1776" t="s">
        <v>2391</v>
      </c>
      <c r="G211" s="1776" t="s">
        <v>2873</v>
      </c>
      <c r="H211" s="1776" t="s">
        <v>22</v>
      </c>
      <c r="I211" s="1776" t="s">
        <v>853</v>
      </c>
    </row>
    <row r="212" spans="1:9" ht="11.25" customHeight="1">
      <c r="A212" s="1776" t="s">
        <v>2246</v>
      </c>
      <c r="B212" s="1776" t="s">
        <v>16</v>
      </c>
      <c r="C212" s="1776" t="s">
        <v>2292</v>
      </c>
      <c r="D212" s="1776" t="s">
        <v>2293</v>
      </c>
      <c r="E212" s="1776" t="s">
        <v>2294</v>
      </c>
      <c r="F212" s="1776" t="s">
        <v>2295</v>
      </c>
      <c r="G212" s="1776" t="s">
        <v>22</v>
      </c>
      <c r="H212" s="1776" t="s">
        <v>22</v>
      </c>
      <c r="I212" s="1776" t="s">
        <v>853</v>
      </c>
    </row>
    <row r="213" spans="1:9" ht="11.25" customHeight="1">
      <c r="A213" s="1776" t="s">
        <v>2246</v>
      </c>
      <c r="B213" s="1776" t="s">
        <v>16</v>
      </c>
      <c r="C213" s="1776" t="s">
        <v>2874</v>
      </c>
      <c r="D213" s="1776" t="s">
        <v>2875</v>
      </c>
      <c r="E213" s="1776" t="s">
        <v>2876</v>
      </c>
      <c r="F213" s="1776" t="s">
        <v>2285</v>
      </c>
      <c r="G213" s="1776" t="s">
        <v>22</v>
      </c>
      <c r="H213" s="1776" t="s">
        <v>22</v>
      </c>
      <c r="I213" s="1776" t="s">
        <v>853</v>
      </c>
    </row>
    <row r="214" spans="1:9" ht="11.25" customHeight="1">
      <c r="A214" s="1776" t="s">
        <v>2246</v>
      </c>
      <c r="B214" s="1776" t="s">
        <v>16</v>
      </c>
      <c r="C214" s="1776" t="s">
        <v>2296</v>
      </c>
      <c r="D214" s="1776" t="s">
        <v>2297</v>
      </c>
      <c r="E214" s="1776" t="s">
        <v>2298</v>
      </c>
      <c r="F214" s="1776" t="s">
        <v>2299</v>
      </c>
      <c r="G214" s="1776" t="s">
        <v>2300</v>
      </c>
      <c r="H214" s="1776" t="s">
        <v>22</v>
      </c>
      <c r="I214" s="1776" t="s">
        <v>853</v>
      </c>
    </row>
    <row r="215" spans="1:9" ht="11.25" customHeight="1">
      <c r="A215" s="1776" t="s">
        <v>2246</v>
      </c>
      <c r="B215" s="1776" t="s">
        <v>16</v>
      </c>
      <c r="C215" s="1776" t="s">
        <v>2301</v>
      </c>
      <c r="D215" s="1776" t="s">
        <v>2302</v>
      </c>
      <c r="E215" s="1776" t="s">
        <v>2303</v>
      </c>
      <c r="F215" s="1776" t="s">
        <v>2250</v>
      </c>
      <c r="G215" s="1776" t="s">
        <v>2304</v>
      </c>
      <c r="H215" s="1776" t="s">
        <v>22</v>
      </c>
      <c r="I215" s="1776" t="s">
        <v>853</v>
      </c>
    </row>
    <row r="216" spans="1:9" ht="11.25" customHeight="1">
      <c r="A216" s="1776" t="s">
        <v>2246</v>
      </c>
      <c r="B216" s="1776" t="s">
        <v>16</v>
      </c>
      <c r="C216" s="1776" t="s">
        <v>2313</v>
      </c>
      <c r="D216" s="1776" t="s">
        <v>2314</v>
      </c>
      <c r="E216" s="1776" t="s">
        <v>2315</v>
      </c>
      <c r="F216" s="1776" t="s">
        <v>2316</v>
      </c>
      <c r="G216" s="1776" t="s">
        <v>2317</v>
      </c>
      <c r="H216" s="1776" t="s">
        <v>22</v>
      </c>
      <c r="I216" s="1776" t="s">
        <v>853</v>
      </c>
    </row>
    <row r="217" spans="1:9" ht="11.25" customHeight="1">
      <c r="A217" s="1776" t="s">
        <v>2246</v>
      </c>
      <c r="B217" s="1776" t="s">
        <v>16</v>
      </c>
      <c r="C217" s="1776" t="s">
        <v>2337</v>
      </c>
      <c r="D217" s="1776" t="s">
        <v>2338</v>
      </c>
      <c r="E217" s="1776" t="s">
        <v>2339</v>
      </c>
      <c r="F217" s="1776" t="s">
        <v>2340</v>
      </c>
      <c r="G217" s="1776" t="s">
        <v>2341</v>
      </c>
      <c r="H217" s="1776" t="s">
        <v>22</v>
      </c>
      <c r="I217" s="1776" t="s">
        <v>853</v>
      </c>
    </row>
    <row r="218" spans="1:9" ht="11.25" customHeight="1">
      <c r="A218" s="1776" t="s">
        <v>2246</v>
      </c>
      <c r="B218" s="1776" t="s">
        <v>16</v>
      </c>
      <c r="C218" s="1776" t="s">
        <v>22</v>
      </c>
      <c r="D218" s="1776" t="s">
        <v>2354</v>
      </c>
      <c r="E218" s="1776" t="s">
        <v>2355</v>
      </c>
      <c r="F218" s="1776" t="s">
        <v>2340</v>
      </c>
      <c r="G218" s="1776" t="s">
        <v>22</v>
      </c>
      <c r="H218" s="1776" t="s">
        <v>22</v>
      </c>
      <c r="I218" s="1776" t="s">
        <v>853</v>
      </c>
    </row>
    <row r="219" spans="1:9" ht="11.25" customHeight="1">
      <c r="A219" s="1776" t="s">
        <v>2246</v>
      </c>
      <c r="B219" s="1776" t="s">
        <v>16</v>
      </c>
      <c r="C219" s="1776" t="s">
        <v>2877</v>
      </c>
      <c r="D219" s="1776" t="s">
        <v>2878</v>
      </c>
      <c r="E219" s="1776" t="s">
        <v>2879</v>
      </c>
      <c r="F219" s="1776" t="s">
        <v>51</v>
      </c>
      <c r="G219" s="1776" t="s">
        <v>2880</v>
      </c>
      <c r="H219" s="1776" t="s">
        <v>22</v>
      </c>
      <c r="I219" s="1776" t="s">
        <v>853</v>
      </c>
    </row>
    <row r="220" spans="1:9" ht="11.25" customHeight="1">
      <c r="A220" s="1776" t="s">
        <v>2246</v>
      </c>
      <c r="B220" s="1776" t="s">
        <v>16</v>
      </c>
      <c r="C220" s="1776" t="s">
        <v>2881</v>
      </c>
      <c r="D220" s="1776" t="s">
        <v>2882</v>
      </c>
      <c r="E220" s="1776" t="s">
        <v>2883</v>
      </c>
      <c r="F220" s="1776" t="s">
        <v>2439</v>
      </c>
      <c r="G220" s="1776" t="s">
        <v>2884</v>
      </c>
      <c r="H220" s="1776" t="s">
        <v>22</v>
      </c>
      <c r="I220" s="1776" t="s">
        <v>853</v>
      </c>
    </row>
    <row r="221" spans="1:9" ht="11.25" customHeight="1">
      <c r="A221" s="1776" t="s">
        <v>2246</v>
      </c>
      <c r="B221" s="1776" t="s">
        <v>16</v>
      </c>
      <c r="C221" s="1776" t="s">
        <v>2356</v>
      </c>
      <c r="D221" s="1776" t="s">
        <v>2357</v>
      </c>
      <c r="E221" s="1776" t="s">
        <v>2358</v>
      </c>
      <c r="F221" s="1776" t="s">
        <v>2359</v>
      </c>
      <c r="G221" s="1776" t="s">
        <v>2360</v>
      </c>
      <c r="H221" s="1776" t="s">
        <v>22</v>
      </c>
      <c r="I221" s="1776" t="s">
        <v>853</v>
      </c>
    </row>
    <row r="222" spans="1:9" ht="11.25" customHeight="1">
      <c r="A222" s="1776" t="s">
        <v>2246</v>
      </c>
      <c r="B222" s="1776" t="s">
        <v>16</v>
      </c>
      <c r="C222" s="1776" t="s">
        <v>2885</v>
      </c>
      <c r="D222" s="1776" t="s">
        <v>2886</v>
      </c>
      <c r="E222" s="1776" t="s">
        <v>2887</v>
      </c>
      <c r="F222" s="1776" t="s">
        <v>2316</v>
      </c>
      <c r="G222" s="1776" t="s">
        <v>2888</v>
      </c>
      <c r="H222" s="1776" t="s">
        <v>22</v>
      </c>
      <c r="I222" s="1776" t="s">
        <v>853</v>
      </c>
    </row>
    <row r="223" spans="1:9" ht="11.25" customHeight="1">
      <c r="A223" s="1776" t="s">
        <v>2246</v>
      </c>
      <c r="B223" s="1776" t="s">
        <v>16</v>
      </c>
      <c r="C223" s="1776" t="s">
        <v>2889</v>
      </c>
      <c r="D223" s="1776" t="s">
        <v>2890</v>
      </c>
      <c r="E223" s="1776" t="s">
        <v>2891</v>
      </c>
      <c r="F223" s="1776" t="s">
        <v>2520</v>
      </c>
      <c r="G223" s="1776" t="s">
        <v>22</v>
      </c>
      <c r="H223" s="1776" t="s">
        <v>22</v>
      </c>
      <c r="I223" s="1776" t="s">
        <v>853</v>
      </c>
    </row>
    <row r="224" spans="1:9" ht="11.25" customHeight="1">
      <c r="A224" s="1776" t="s">
        <v>2246</v>
      </c>
      <c r="B224" s="1776" t="s">
        <v>16</v>
      </c>
      <c r="C224" s="1776" t="s">
        <v>2892</v>
      </c>
      <c r="D224" s="1776" t="s">
        <v>2893</v>
      </c>
      <c r="E224" s="1776" t="s">
        <v>2894</v>
      </c>
      <c r="F224" s="1776" t="s">
        <v>2364</v>
      </c>
      <c r="G224" s="1776" t="s">
        <v>22</v>
      </c>
      <c r="H224" s="1776" t="s">
        <v>22</v>
      </c>
      <c r="I224" s="1776" t="s">
        <v>853</v>
      </c>
    </row>
    <row r="225" spans="1:9" ht="11.25" customHeight="1">
      <c r="A225" s="1776" t="s">
        <v>2246</v>
      </c>
      <c r="B225" s="1776" t="s">
        <v>16</v>
      </c>
      <c r="C225" s="1776" t="s">
        <v>2895</v>
      </c>
      <c r="D225" s="1776" t="s">
        <v>2896</v>
      </c>
      <c r="E225" s="1776" t="s">
        <v>2897</v>
      </c>
      <c r="F225" s="1776" t="s">
        <v>2359</v>
      </c>
      <c r="G225" s="1776" t="s">
        <v>22</v>
      </c>
      <c r="H225" s="1776" t="s">
        <v>22</v>
      </c>
      <c r="I225" s="1776" t="s">
        <v>853</v>
      </c>
    </row>
    <row r="226" spans="1:9" ht="11.25" customHeight="1">
      <c r="A226" s="1776" t="s">
        <v>2246</v>
      </c>
      <c r="B226" s="1776" t="s">
        <v>16</v>
      </c>
      <c r="C226" s="1776" t="s">
        <v>2898</v>
      </c>
      <c r="D226" s="1776" t="s">
        <v>2899</v>
      </c>
      <c r="E226" s="1776" t="s">
        <v>2900</v>
      </c>
      <c r="F226" s="1776" t="s">
        <v>2254</v>
      </c>
      <c r="G226" s="1776" t="s">
        <v>22</v>
      </c>
      <c r="H226" s="1776" t="s">
        <v>22</v>
      </c>
      <c r="I226" s="1776" t="s">
        <v>853</v>
      </c>
    </row>
    <row r="227" spans="1:9" ht="11.25" customHeight="1">
      <c r="A227" s="1776" t="s">
        <v>2246</v>
      </c>
      <c r="B227" s="1776" t="s">
        <v>16</v>
      </c>
      <c r="C227" s="1776" t="s">
        <v>2901</v>
      </c>
      <c r="D227" s="1776" t="s">
        <v>2902</v>
      </c>
      <c r="E227" s="1776" t="s">
        <v>2903</v>
      </c>
      <c r="F227" s="1776" t="s">
        <v>2254</v>
      </c>
      <c r="G227" s="1776" t="s">
        <v>22</v>
      </c>
      <c r="H227" s="1776" t="s">
        <v>22</v>
      </c>
      <c r="I227" s="1776" t="s">
        <v>853</v>
      </c>
    </row>
    <row r="228" spans="1:9" ht="11.25" customHeight="1">
      <c r="A228" s="1776" t="s">
        <v>2246</v>
      </c>
      <c r="B228" s="1776" t="s">
        <v>16</v>
      </c>
      <c r="C228" s="1776" t="s">
        <v>2361</v>
      </c>
      <c r="D228" s="1776" t="s">
        <v>2362</v>
      </c>
      <c r="E228" s="1776" t="s">
        <v>2363</v>
      </c>
      <c r="F228" s="1776" t="s">
        <v>2364</v>
      </c>
      <c r="G228" s="1776" t="s">
        <v>2365</v>
      </c>
      <c r="H228" s="1776" t="s">
        <v>22</v>
      </c>
      <c r="I228" s="1776" t="s">
        <v>853</v>
      </c>
    </row>
    <row r="229" spans="1:9" ht="11.25" customHeight="1">
      <c r="A229" s="1776" t="s">
        <v>2246</v>
      </c>
      <c r="B229" s="1776" t="s">
        <v>16</v>
      </c>
      <c r="C229" s="1776" t="s">
        <v>2904</v>
      </c>
      <c r="D229" s="1776" t="s">
        <v>2905</v>
      </c>
      <c r="E229" s="1776" t="s">
        <v>2906</v>
      </c>
      <c r="F229" s="1776" t="s">
        <v>2330</v>
      </c>
      <c r="G229" s="1776" t="s">
        <v>2907</v>
      </c>
      <c r="H229" s="1776" t="s">
        <v>22</v>
      </c>
      <c r="I229" s="1776" t="s">
        <v>853</v>
      </c>
    </row>
    <row r="230" spans="1:9" ht="11.25" customHeight="1">
      <c r="A230" s="1776" t="s">
        <v>2246</v>
      </c>
      <c r="B230" s="1776" t="s">
        <v>16</v>
      </c>
      <c r="C230" s="1776" t="s">
        <v>2908</v>
      </c>
      <c r="D230" s="1776" t="s">
        <v>2909</v>
      </c>
      <c r="E230" s="1776" t="s">
        <v>2910</v>
      </c>
      <c r="F230" s="1776" t="s">
        <v>2364</v>
      </c>
      <c r="G230" s="1776" t="s">
        <v>2911</v>
      </c>
      <c r="H230" s="1776" t="s">
        <v>22</v>
      </c>
      <c r="I230" s="1776" t="s">
        <v>853</v>
      </c>
    </row>
    <row r="231" spans="1:9" ht="11.25" customHeight="1">
      <c r="A231" s="1776" t="s">
        <v>2246</v>
      </c>
      <c r="B231" s="1776" t="s">
        <v>16</v>
      </c>
      <c r="C231" s="1776" t="s">
        <v>2912</v>
      </c>
      <c r="D231" s="1776" t="s">
        <v>2913</v>
      </c>
      <c r="E231" s="1776" t="s">
        <v>2914</v>
      </c>
      <c r="F231" s="1776" t="s">
        <v>2608</v>
      </c>
      <c r="G231" s="1776" t="s">
        <v>22</v>
      </c>
      <c r="H231" s="1776" t="s">
        <v>22</v>
      </c>
      <c r="I231" s="1776" t="s">
        <v>853</v>
      </c>
    </row>
    <row r="232" spans="1:9" ht="11.25" customHeight="1">
      <c r="A232" s="1776" t="s">
        <v>2246</v>
      </c>
      <c r="B232" s="1776" t="s">
        <v>16</v>
      </c>
      <c r="C232" s="1776" t="s">
        <v>2915</v>
      </c>
      <c r="D232" s="1776" t="s">
        <v>2916</v>
      </c>
      <c r="E232" s="1776" t="s">
        <v>2917</v>
      </c>
      <c r="F232" s="1776" t="s">
        <v>2918</v>
      </c>
      <c r="G232" s="1776" t="s">
        <v>22</v>
      </c>
      <c r="H232" s="1776" t="s">
        <v>22</v>
      </c>
      <c r="I232" s="1776" t="s">
        <v>853</v>
      </c>
    </row>
    <row r="233" spans="1:9" ht="11.25" customHeight="1">
      <c r="A233" s="1776" t="s">
        <v>2246</v>
      </c>
      <c r="B233" s="1776" t="s">
        <v>16</v>
      </c>
      <c r="C233" s="1776" t="s">
        <v>2919</v>
      </c>
      <c r="D233" s="1776" t="s">
        <v>2920</v>
      </c>
      <c r="E233" s="1776" t="s">
        <v>2921</v>
      </c>
      <c r="F233" s="1776" t="s">
        <v>2520</v>
      </c>
      <c r="G233" s="1776" t="s">
        <v>22</v>
      </c>
      <c r="H233" s="1776" t="s">
        <v>22</v>
      </c>
      <c r="I233" s="1776" t="s">
        <v>853</v>
      </c>
    </row>
    <row r="234" spans="1:9" ht="11.25" customHeight="1">
      <c r="A234" s="1776" t="s">
        <v>2246</v>
      </c>
      <c r="B234" s="1776" t="s">
        <v>16</v>
      </c>
      <c r="C234" s="1776" t="s">
        <v>2922</v>
      </c>
      <c r="D234" s="1776" t="s">
        <v>2923</v>
      </c>
      <c r="E234" s="1776" t="s">
        <v>2924</v>
      </c>
      <c r="F234" s="1776" t="s">
        <v>2391</v>
      </c>
      <c r="G234" s="1776" t="s">
        <v>2925</v>
      </c>
      <c r="H234" s="1776" t="s">
        <v>22</v>
      </c>
      <c r="I234" s="1776" t="s">
        <v>853</v>
      </c>
    </row>
    <row r="235" spans="1:9" ht="11.25" customHeight="1">
      <c r="A235" s="1776" t="s">
        <v>2246</v>
      </c>
      <c r="B235" s="1776" t="s">
        <v>16</v>
      </c>
      <c r="C235" s="1776" t="s">
        <v>2926</v>
      </c>
      <c r="D235" s="1776" t="s">
        <v>2927</v>
      </c>
      <c r="E235" s="1776" t="s">
        <v>2928</v>
      </c>
      <c r="F235" s="1776" t="s">
        <v>2364</v>
      </c>
      <c r="G235" s="1776" t="s">
        <v>2929</v>
      </c>
      <c r="H235" s="1776" t="s">
        <v>22</v>
      </c>
      <c r="I235" s="1776" t="s">
        <v>853</v>
      </c>
    </row>
    <row r="236" spans="1:9" ht="11.25" customHeight="1">
      <c r="A236" s="1776" t="s">
        <v>2246</v>
      </c>
      <c r="B236" s="1776" t="s">
        <v>16</v>
      </c>
      <c r="C236" s="1776" t="s">
        <v>2930</v>
      </c>
      <c r="D236" s="1776" t="s">
        <v>2931</v>
      </c>
      <c r="E236" s="1776" t="s">
        <v>2932</v>
      </c>
      <c r="F236" s="1776" t="s">
        <v>2650</v>
      </c>
      <c r="G236" s="1776" t="s">
        <v>2933</v>
      </c>
      <c r="H236" s="1776" t="s">
        <v>22</v>
      </c>
      <c r="I236" s="1776" t="s">
        <v>853</v>
      </c>
    </row>
    <row r="237" spans="1:9" ht="11.25" customHeight="1">
      <c r="A237" s="1776" t="s">
        <v>2246</v>
      </c>
      <c r="B237" s="1776" t="s">
        <v>16</v>
      </c>
      <c r="C237" s="1776" t="s">
        <v>2934</v>
      </c>
      <c r="D237" s="1776" t="s">
        <v>2935</v>
      </c>
      <c r="E237" s="1776" t="s">
        <v>2936</v>
      </c>
      <c r="F237" s="1776" t="s">
        <v>2650</v>
      </c>
      <c r="G237" s="1776" t="s">
        <v>2937</v>
      </c>
      <c r="H237" s="1776" t="s">
        <v>22</v>
      </c>
      <c r="I237" s="1776" t="s">
        <v>853</v>
      </c>
    </row>
    <row r="238" spans="1:9" ht="11.25" customHeight="1">
      <c r="A238" s="1776" t="s">
        <v>2246</v>
      </c>
      <c r="B238" s="1776" t="s">
        <v>16</v>
      </c>
      <c r="C238" s="1776" t="s">
        <v>2366</v>
      </c>
      <c r="D238" s="1776" t="s">
        <v>2367</v>
      </c>
      <c r="E238" s="1776" t="s">
        <v>2368</v>
      </c>
      <c r="F238" s="1776" t="s">
        <v>2369</v>
      </c>
      <c r="G238" s="1776" t="s">
        <v>2370</v>
      </c>
      <c r="H238" s="1776" t="s">
        <v>22</v>
      </c>
      <c r="I238" s="1776" t="s">
        <v>853</v>
      </c>
    </row>
    <row r="239" spans="1:9" ht="11.25" customHeight="1">
      <c r="A239" s="1776" t="s">
        <v>2246</v>
      </c>
      <c r="B239" s="1776" t="s">
        <v>16</v>
      </c>
      <c r="C239" s="1776" t="s">
        <v>2938</v>
      </c>
      <c r="D239" s="1776" t="s">
        <v>2939</v>
      </c>
      <c r="E239" s="1776" t="s">
        <v>2940</v>
      </c>
      <c r="F239" s="1776" t="s">
        <v>2491</v>
      </c>
      <c r="G239" s="1776" t="s">
        <v>22</v>
      </c>
      <c r="H239" s="1776" t="s">
        <v>22</v>
      </c>
      <c r="I239" s="1776" t="s">
        <v>853</v>
      </c>
    </row>
    <row r="240" spans="1:9" ht="11.25" customHeight="1">
      <c r="A240" s="1776" t="s">
        <v>2246</v>
      </c>
      <c r="B240" s="1776" t="s">
        <v>16</v>
      </c>
      <c r="C240" s="1776" t="s">
        <v>2941</v>
      </c>
      <c r="D240" s="1776" t="s">
        <v>2942</v>
      </c>
      <c r="E240" s="1776" t="s">
        <v>2943</v>
      </c>
      <c r="F240" s="1776" t="s">
        <v>2491</v>
      </c>
      <c r="G240" s="1776" t="s">
        <v>2944</v>
      </c>
      <c r="H240" s="1776" t="s">
        <v>22</v>
      </c>
      <c r="I240" s="1776" t="s">
        <v>853</v>
      </c>
    </row>
    <row r="241" spans="1:9" ht="11.25" customHeight="1">
      <c r="A241" s="1776" t="s">
        <v>2246</v>
      </c>
      <c r="B241" s="1776" t="s">
        <v>16</v>
      </c>
      <c r="C241" s="1776" t="s">
        <v>2945</v>
      </c>
      <c r="D241" s="1776" t="s">
        <v>2946</v>
      </c>
      <c r="E241" s="1776" t="s">
        <v>2947</v>
      </c>
      <c r="F241" s="1776" t="s">
        <v>2650</v>
      </c>
      <c r="G241" s="1776" t="s">
        <v>2948</v>
      </c>
      <c r="H241" s="1776" t="s">
        <v>22</v>
      </c>
      <c r="I241" s="1776" t="s">
        <v>853</v>
      </c>
    </row>
    <row r="242" spans="1:9" ht="11.25" customHeight="1">
      <c r="A242" s="1776" t="s">
        <v>2246</v>
      </c>
      <c r="B242" s="1776" t="s">
        <v>16</v>
      </c>
      <c r="C242" s="1776" t="s">
        <v>2949</v>
      </c>
      <c r="D242" s="1776" t="s">
        <v>2950</v>
      </c>
      <c r="E242" s="1776" t="s">
        <v>2951</v>
      </c>
      <c r="F242" s="1776" t="s">
        <v>2379</v>
      </c>
      <c r="G242" s="1776" t="s">
        <v>22</v>
      </c>
      <c r="H242" s="1776" t="s">
        <v>22</v>
      </c>
      <c r="I242" s="1776" t="s">
        <v>853</v>
      </c>
    </row>
    <row r="243" spans="1:9" ht="11.25" customHeight="1">
      <c r="A243" s="1776" t="s">
        <v>2246</v>
      </c>
      <c r="B243" s="1776" t="s">
        <v>16</v>
      </c>
      <c r="C243" s="1776" t="s">
        <v>2952</v>
      </c>
      <c r="D243" s="1776" t="s">
        <v>2953</v>
      </c>
      <c r="E243" s="1776" t="s">
        <v>2954</v>
      </c>
      <c r="F243" s="1776" t="s">
        <v>2364</v>
      </c>
      <c r="G243" s="1776" t="s">
        <v>22</v>
      </c>
      <c r="H243" s="1776" t="s">
        <v>22</v>
      </c>
      <c r="I243" s="1776" t="s">
        <v>853</v>
      </c>
    </row>
    <row r="244" spans="1:9" ht="11.25" customHeight="1">
      <c r="A244" s="1776" t="s">
        <v>2246</v>
      </c>
      <c r="B244" s="1776" t="s">
        <v>16</v>
      </c>
      <c r="C244" s="1776" t="s">
        <v>2955</v>
      </c>
      <c r="D244" s="1776" t="s">
        <v>2956</v>
      </c>
      <c r="E244" s="1776" t="s">
        <v>2957</v>
      </c>
      <c r="F244" s="1776" t="s">
        <v>2391</v>
      </c>
      <c r="G244" s="1776" t="s">
        <v>22</v>
      </c>
      <c r="H244" s="1776" t="s">
        <v>22</v>
      </c>
      <c r="I244" s="1776" t="s">
        <v>853</v>
      </c>
    </row>
    <row r="245" spans="1:9" ht="11.25" customHeight="1">
      <c r="A245" s="1776" t="s">
        <v>2246</v>
      </c>
      <c r="B245" s="1776" t="s">
        <v>16</v>
      </c>
      <c r="C245" s="1776" t="s">
        <v>2958</v>
      </c>
      <c r="D245" s="1776" t="s">
        <v>2959</v>
      </c>
      <c r="E245" s="1776" t="s">
        <v>2960</v>
      </c>
      <c r="F245" s="1776" t="s">
        <v>2391</v>
      </c>
      <c r="G245" s="1776" t="s">
        <v>22</v>
      </c>
      <c r="H245" s="1776" t="s">
        <v>22</v>
      </c>
      <c r="I245" s="1776" t="s">
        <v>853</v>
      </c>
    </row>
    <row r="246" spans="1:9" ht="11.25" customHeight="1">
      <c r="A246" s="1776" t="s">
        <v>2246</v>
      </c>
      <c r="B246" s="1776" t="s">
        <v>16</v>
      </c>
      <c r="C246" s="1776" t="s">
        <v>2371</v>
      </c>
      <c r="D246" s="1776" t="s">
        <v>2372</v>
      </c>
      <c r="E246" s="1776" t="s">
        <v>2373</v>
      </c>
      <c r="F246" s="1776" t="s">
        <v>2374</v>
      </c>
      <c r="G246" s="1776" t="s">
        <v>2375</v>
      </c>
      <c r="H246" s="1776" t="s">
        <v>22</v>
      </c>
      <c r="I246" s="1776" t="s">
        <v>853</v>
      </c>
    </row>
    <row r="247" spans="1:9" ht="11.25" customHeight="1">
      <c r="A247" s="1776" t="s">
        <v>2246</v>
      </c>
      <c r="B247" s="1776" t="s">
        <v>16</v>
      </c>
      <c r="C247" s="1776" t="s">
        <v>2961</v>
      </c>
      <c r="D247" s="1776" t="s">
        <v>2962</v>
      </c>
      <c r="E247" s="1776" t="s">
        <v>2963</v>
      </c>
      <c r="F247" s="1776" t="s">
        <v>2391</v>
      </c>
      <c r="G247" s="1776" t="s">
        <v>2964</v>
      </c>
      <c r="H247" s="1776" t="s">
        <v>22</v>
      </c>
      <c r="I247" s="1776" t="s">
        <v>853</v>
      </c>
    </row>
    <row r="248" spans="1:9" ht="11.25" customHeight="1">
      <c r="A248" s="1776" t="s">
        <v>2246</v>
      </c>
      <c r="B248" s="1776" t="s">
        <v>16</v>
      </c>
      <c r="C248" s="1776" t="s">
        <v>2965</v>
      </c>
      <c r="D248" s="1776" t="s">
        <v>2966</v>
      </c>
      <c r="E248" s="1776" t="s">
        <v>2967</v>
      </c>
      <c r="F248" s="1776" t="s">
        <v>2391</v>
      </c>
      <c r="G248" s="1776" t="s">
        <v>22</v>
      </c>
      <c r="H248" s="1776" t="s">
        <v>22</v>
      </c>
      <c r="I248" s="1776" t="s">
        <v>853</v>
      </c>
    </row>
    <row r="249" spans="1:9" ht="11.25" customHeight="1">
      <c r="A249" s="1776" t="s">
        <v>2246</v>
      </c>
      <c r="B249" s="1776" t="s">
        <v>16</v>
      </c>
      <c r="C249" s="1776" t="s">
        <v>2376</v>
      </c>
      <c r="D249" s="1776" t="s">
        <v>2377</v>
      </c>
      <c r="E249" s="1776" t="s">
        <v>2378</v>
      </c>
      <c r="F249" s="1776" t="s">
        <v>2379</v>
      </c>
      <c r="G249" s="1776" t="s">
        <v>2380</v>
      </c>
      <c r="H249" s="1776" t="s">
        <v>22</v>
      </c>
      <c r="I249" s="1776" t="s">
        <v>853</v>
      </c>
    </row>
    <row r="250" spans="1:9" ht="11.25" customHeight="1">
      <c r="A250" s="1776" t="s">
        <v>2246</v>
      </c>
      <c r="B250" s="1776" t="s">
        <v>16</v>
      </c>
      <c r="C250" s="1776" t="s">
        <v>2381</v>
      </c>
      <c r="D250" s="1776" t="s">
        <v>2382</v>
      </c>
      <c r="E250" s="1776" t="s">
        <v>2378</v>
      </c>
      <c r="F250" s="1776" t="s">
        <v>2383</v>
      </c>
      <c r="G250" s="1776" t="s">
        <v>2380</v>
      </c>
      <c r="H250" s="1776" t="s">
        <v>22</v>
      </c>
      <c r="I250" s="1776" t="s">
        <v>853</v>
      </c>
    </row>
    <row r="251" spans="1:9" ht="11.25" customHeight="1">
      <c r="A251" s="1776" t="s">
        <v>2246</v>
      </c>
      <c r="B251" s="1776" t="s">
        <v>16</v>
      </c>
      <c r="C251" s="1776" t="s">
        <v>2968</v>
      </c>
      <c r="D251" s="1776" t="s">
        <v>2969</v>
      </c>
      <c r="E251" s="1776" t="s">
        <v>2970</v>
      </c>
      <c r="F251" s="1776" t="s">
        <v>2650</v>
      </c>
      <c r="G251" s="1776" t="s">
        <v>22</v>
      </c>
      <c r="H251" s="1776" t="s">
        <v>22</v>
      </c>
      <c r="I251" s="1776" t="s">
        <v>853</v>
      </c>
    </row>
    <row r="252" spans="1:9" ht="11.25" customHeight="1">
      <c r="A252" s="1776" t="s">
        <v>2246</v>
      </c>
      <c r="B252" s="1776" t="s">
        <v>16</v>
      </c>
      <c r="C252" s="1776" t="s">
        <v>2971</v>
      </c>
      <c r="D252" s="1776" t="s">
        <v>2972</v>
      </c>
      <c r="E252" s="1776" t="s">
        <v>2973</v>
      </c>
      <c r="F252" s="1776" t="s">
        <v>2391</v>
      </c>
      <c r="G252" s="1776" t="s">
        <v>22</v>
      </c>
      <c r="H252" s="1776" t="s">
        <v>22</v>
      </c>
      <c r="I252" s="1776" t="s">
        <v>853</v>
      </c>
    </row>
    <row r="253" spans="1:9" ht="11.25" customHeight="1">
      <c r="A253" s="1776" t="s">
        <v>2246</v>
      </c>
      <c r="B253" s="1776" t="s">
        <v>16</v>
      </c>
      <c r="C253" s="1776" t="s">
        <v>2384</v>
      </c>
      <c r="D253" s="1776" t="s">
        <v>2385</v>
      </c>
      <c r="E253" s="1776" t="s">
        <v>2386</v>
      </c>
      <c r="F253" s="1776" t="s">
        <v>2359</v>
      </c>
      <c r="G253" s="1776" t="s">
        <v>2387</v>
      </c>
      <c r="H253" s="1776" t="s">
        <v>22</v>
      </c>
      <c r="I253" s="1776" t="s">
        <v>853</v>
      </c>
    </row>
    <row r="254" spans="1:9" ht="11.25" customHeight="1">
      <c r="A254" s="1776" t="s">
        <v>2246</v>
      </c>
      <c r="B254" s="1776" t="s">
        <v>16</v>
      </c>
      <c r="C254" s="1776" t="s">
        <v>2974</v>
      </c>
      <c r="D254" s="1776" t="s">
        <v>2975</v>
      </c>
      <c r="E254" s="1776" t="s">
        <v>2976</v>
      </c>
      <c r="F254" s="1776" t="s">
        <v>2364</v>
      </c>
      <c r="G254" s="1776" t="s">
        <v>2977</v>
      </c>
      <c r="H254" s="1776" t="s">
        <v>22</v>
      </c>
      <c r="I254" s="1776" t="s">
        <v>853</v>
      </c>
    </row>
    <row r="255" spans="1:9" ht="11.25" customHeight="1">
      <c r="A255" s="1776" t="s">
        <v>2246</v>
      </c>
      <c r="B255" s="1776" t="s">
        <v>16</v>
      </c>
      <c r="C255" s="1776" t="s">
        <v>2978</v>
      </c>
      <c r="D255" s="1776" t="s">
        <v>2979</v>
      </c>
      <c r="E255" s="1776" t="s">
        <v>2980</v>
      </c>
      <c r="F255" s="1776" t="s">
        <v>2608</v>
      </c>
      <c r="G255" s="1776" t="s">
        <v>22</v>
      </c>
      <c r="H255" s="1776" t="s">
        <v>22</v>
      </c>
      <c r="I255" s="1776" t="s">
        <v>853</v>
      </c>
    </row>
    <row r="256" spans="1:9" ht="11.25" customHeight="1">
      <c r="A256" s="1776" t="s">
        <v>2246</v>
      </c>
      <c r="B256" s="1776" t="s">
        <v>16</v>
      </c>
      <c r="C256" s="1776" t="s">
        <v>2981</v>
      </c>
      <c r="D256" s="1776" t="s">
        <v>2982</v>
      </c>
      <c r="E256" s="1776" t="s">
        <v>2983</v>
      </c>
      <c r="F256" s="1776" t="s">
        <v>2650</v>
      </c>
      <c r="G256" s="1776" t="s">
        <v>22</v>
      </c>
      <c r="H256" s="1776" t="s">
        <v>22</v>
      </c>
      <c r="I256" s="1776" t="s">
        <v>853</v>
      </c>
    </row>
    <row r="257" spans="1:9" ht="11.25" customHeight="1">
      <c r="A257" s="1776" t="s">
        <v>2246</v>
      </c>
      <c r="B257" s="1776" t="s">
        <v>16</v>
      </c>
      <c r="C257" s="1776" t="s">
        <v>2984</v>
      </c>
      <c r="D257" s="1776" t="s">
        <v>2985</v>
      </c>
      <c r="E257" s="1776" t="s">
        <v>2986</v>
      </c>
      <c r="F257" s="1776" t="s">
        <v>2542</v>
      </c>
      <c r="G257" s="1776" t="s">
        <v>22</v>
      </c>
      <c r="H257" s="1776" t="s">
        <v>22</v>
      </c>
      <c r="I257" s="1776" t="s">
        <v>853</v>
      </c>
    </row>
    <row r="258" spans="1:9" ht="11.25" customHeight="1">
      <c r="A258" s="1776" t="s">
        <v>2246</v>
      </c>
      <c r="B258" s="1776" t="s">
        <v>16</v>
      </c>
      <c r="C258" s="1776" t="s">
        <v>2987</v>
      </c>
      <c r="D258" s="1776" t="s">
        <v>2988</v>
      </c>
      <c r="E258" s="1776" t="s">
        <v>2989</v>
      </c>
      <c r="F258" s="1776" t="s">
        <v>2391</v>
      </c>
      <c r="G258" s="1776" t="s">
        <v>22</v>
      </c>
      <c r="H258" s="1776" t="s">
        <v>22</v>
      </c>
      <c r="I258" s="1776" t="s">
        <v>853</v>
      </c>
    </row>
    <row r="259" spans="1:9" ht="11.25" customHeight="1">
      <c r="A259" s="1776" t="s">
        <v>2246</v>
      </c>
      <c r="B259" s="1776" t="s">
        <v>16</v>
      </c>
      <c r="C259" s="1776" t="s">
        <v>2388</v>
      </c>
      <c r="D259" s="1776" t="s">
        <v>2389</v>
      </c>
      <c r="E259" s="1776" t="s">
        <v>2390</v>
      </c>
      <c r="F259" s="1776" t="s">
        <v>2391</v>
      </c>
      <c r="G259" s="1776" t="s">
        <v>2392</v>
      </c>
      <c r="H259" s="1776" t="s">
        <v>22</v>
      </c>
      <c r="I259" s="1776" t="s">
        <v>853</v>
      </c>
    </row>
    <row r="260" spans="1:9" ht="11.25" customHeight="1">
      <c r="A260" s="1776" t="s">
        <v>2246</v>
      </c>
      <c r="B260" s="1776" t="s">
        <v>16</v>
      </c>
      <c r="C260" s="1776" t="s">
        <v>2393</v>
      </c>
      <c r="D260" s="1776" t="s">
        <v>2394</v>
      </c>
      <c r="E260" s="1776" t="s">
        <v>2395</v>
      </c>
      <c r="F260" s="1776" t="s">
        <v>2379</v>
      </c>
      <c r="G260" s="1776" t="s">
        <v>2396</v>
      </c>
      <c r="H260" s="1776" t="s">
        <v>22</v>
      </c>
      <c r="I260" s="1776" t="s">
        <v>853</v>
      </c>
    </row>
    <row r="261" spans="1:9" ht="11.25" customHeight="1">
      <c r="A261" s="1776" t="s">
        <v>2246</v>
      </c>
      <c r="B261" s="1776" t="s">
        <v>16</v>
      </c>
      <c r="C261" s="1776" t="s">
        <v>2990</v>
      </c>
      <c r="D261" s="1776" t="s">
        <v>2991</v>
      </c>
      <c r="E261" s="1776" t="s">
        <v>2992</v>
      </c>
      <c r="F261" s="1776" t="s">
        <v>2650</v>
      </c>
      <c r="G261" s="1776" t="s">
        <v>22</v>
      </c>
      <c r="H261" s="1776" t="s">
        <v>22</v>
      </c>
      <c r="I261" s="1776" t="s">
        <v>853</v>
      </c>
    </row>
    <row r="262" spans="1:9" ht="11.25" customHeight="1">
      <c r="A262" s="1776" t="s">
        <v>2246</v>
      </c>
      <c r="B262" s="1776" t="s">
        <v>16</v>
      </c>
      <c r="C262" s="1776" t="s">
        <v>2993</v>
      </c>
      <c r="D262" s="1776" t="s">
        <v>2994</v>
      </c>
      <c r="E262" s="1776" t="s">
        <v>2995</v>
      </c>
      <c r="F262" s="1776" t="s">
        <v>2650</v>
      </c>
      <c r="G262" s="1776" t="s">
        <v>2996</v>
      </c>
      <c r="H262" s="1776" t="s">
        <v>22</v>
      </c>
      <c r="I262" s="1776" t="s">
        <v>853</v>
      </c>
    </row>
    <row r="263" spans="1:9" ht="11.25" customHeight="1">
      <c r="A263" s="1776" t="s">
        <v>2246</v>
      </c>
      <c r="B263" s="1776" t="s">
        <v>16</v>
      </c>
      <c r="C263" s="1776" t="s">
        <v>2997</v>
      </c>
      <c r="D263" s="1776" t="s">
        <v>2998</v>
      </c>
      <c r="E263" s="1776" t="s">
        <v>2999</v>
      </c>
      <c r="F263" s="1776" t="s">
        <v>2650</v>
      </c>
      <c r="G263" s="1776" t="s">
        <v>22</v>
      </c>
      <c r="H263" s="1776" t="s">
        <v>22</v>
      </c>
      <c r="I263" s="1776" t="s">
        <v>853</v>
      </c>
    </row>
    <row r="264" spans="1:9" ht="11.25" customHeight="1">
      <c r="A264" s="1776" t="s">
        <v>2246</v>
      </c>
      <c r="B264" s="1776" t="s">
        <v>16</v>
      </c>
      <c r="C264" s="1776" t="s">
        <v>3000</v>
      </c>
      <c r="D264" s="1776" t="s">
        <v>3001</v>
      </c>
      <c r="E264" s="1776" t="s">
        <v>3002</v>
      </c>
      <c r="F264" s="1776" t="s">
        <v>2650</v>
      </c>
      <c r="G264" s="1776" t="s">
        <v>3003</v>
      </c>
      <c r="H264" s="1776" t="s">
        <v>22</v>
      </c>
      <c r="I264" s="1776" t="s">
        <v>853</v>
      </c>
    </row>
    <row r="265" spans="1:9" ht="11.25" customHeight="1">
      <c r="A265" s="1776" t="s">
        <v>2246</v>
      </c>
      <c r="B265" s="1776" t="s">
        <v>16</v>
      </c>
      <c r="C265" s="1776" t="s">
        <v>3004</v>
      </c>
      <c r="D265" s="1776" t="s">
        <v>3005</v>
      </c>
      <c r="E265" s="1776" t="s">
        <v>3006</v>
      </c>
      <c r="F265" s="1776" t="s">
        <v>2650</v>
      </c>
      <c r="G265" s="1776" t="s">
        <v>22</v>
      </c>
      <c r="H265" s="1776" t="s">
        <v>22</v>
      </c>
      <c r="I265" s="1776" t="s">
        <v>853</v>
      </c>
    </row>
    <row r="266" spans="1:9" ht="11.25" customHeight="1">
      <c r="A266" s="1776" t="s">
        <v>2246</v>
      </c>
      <c r="B266" s="1776" t="s">
        <v>16</v>
      </c>
      <c r="C266" s="1776" t="s">
        <v>3007</v>
      </c>
      <c r="D266" s="1776" t="s">
        <v>3008</v>
      </c>
      <c r="E266" s="1776" t="s">
        <v>3009</v>
      </c>
      <c r="F266" s="1776" t="s">
        <v>2650</v>
      </c>
      <c r="G266" s="1776" t="s">
        <v>22</v>
      </c>
      <c r="H266" s="1776" t="s">
        <v>22</v>
      </c>
      <c r="I266" s="1776" t="s">
        <v>853</v>
      </c>
    </row>
    <row r="267" spans="1:9" ht="11.25" customHeight="1">
      <c r="A267" s="1776" t="s">
        <v>2246</v>
      </c>
      <c r="B267" s="1776" t="s">
        <v>16</v>
      </c>
      <c r="C267" s="1776" t="s">
        <v>3010</v>
      </c>
      <c r="D267" s="1776" t="s">
        <v>3008</v>
      </c>
      <c r="E267" s="1776" t="s">
        <v>3011</v>
      </c>
      <c r="F267" s="1776" t="s">
        <v>2650</v>
      </c>
      <c r="G267" s="1776" t="s">
        <v>22</v>
      </c>
      <c r="H267" s="1776" t="s">
        <v>22</v>
      </c>
      <c r="I267" s="1776" t="s">
        <v>853</v>
      </c>
    </row>
    <row r="268" spans="1:9" ht="11.25" customHeight="1">
      <c r="A268" s="1776" t="s">
        <v>2246</v>
      </c>
      <c r="B268" s="1776" t="s">
        <v>16</v>
      </c>
      <c r="C268" s="1776" t="s">
        <v>3012</v>
      </c>
      <c r="D268" s="1776" t="s">
        <v>3008</v>
      </c>
      <c r="E268" s="1776" t="s">
        <v>3013</v>
      </c>
      <c r="F268" s="1776" t="s">
        <v>2650</v>
      </c>
      <c r="G268" s="1776" t="s">
        <v>3014</v>
      </c>
      <c r="H268" s="1776" t="s">
        <v>22</v>
      </c>
      <c r="I268" s="1776" t="s">
        <v>853</v>
      </c>
    </row>
    <row r="269" spans="1:9" ht="11.25" customHeight="1">
      <c r="A269" s="1776" t="s">
        <v>2246</v>
      </c>
      <c r="B269" s="1776" t="s">
        <v>16</v>
      </c>
      <c r="C269" s="1776" t="s">
        <v>3015</v>
      </c>
      <c r="D269" s="1776" t="s">
        <v>3016</v>
      </c>
      <c r="E269" s="1776" t="s">
        <v>3017</v>
      </c>
      <c r="F269" s="1776" t="s">
        <v>2650</v>
      </c>
      <c r="G269" s="1776" t="s">
        <v>22</v>
      </c>
      <c r="H269" s="1776" t="s">
        <v>22</v>
      </c>
      <c r="I269" s="1776" t="s">
        <v>853</v>
      </c>
    </row>
    <row r="270" spans="1:9" ht="11.25" customHeight="1">
      <c r="A270" s="1776" t="s">
        <v>2246</v>
      </c>
      <c r="B270" s="1776" t="s">
        <v>16</v>
      </c>
      <c r="C270" s="1776" t="s">
        <v>3018</v>
      </c>
      <c r="D270" s="1776" t="s">
        <v>3019</v>
      </c>
      <c r="E270" s="1776" t="s">
        <v>3020</v>
      </c>
      <c r="F270" s="1776" t="s">
        <v>2364</v>
      </c>
      <c r="G270" s="1776" t="s">
        <v>3021</v>
      </c>
      <c r="H270" s="1776" t="s">
        <v>22</v>
      </c>
      <c r="I270" s="1776" t="s">
        <v>853</v>
      </c>
    </row>
    <row r="271" spans="1:9" ht="11.25" customHeight="1">
      <c r="A271" s="1776" t="s">
        <v>2246</v>
      </c>
      <c r="B271" s="1776" t="s">
        <v>16</v>
      </c>
      <c r="C271" s="1776" t="s">
        <v>3022</v>
      </c>
      <c r="D271" s="1776" t="s">
        <v>3023</v>
      </c>
      <c r="E271" s="1776" t="s">
        <v>3024</v>
      </c>
      <c r="F271" s="1776" t="s">
        <v>2617</v>
      </c>
      <c r="G271" s="1776" t="s">
        <v>22</v>
      </c>
      <c r="H271" s="1776" t="s">
        <v>22</v>
      </c>
      <c r="I271" s="1776" t="s">
        <v>853</v>
      </c>
    </row>
    <row r="272" spans="1:9" ht="11.25" customHeight="1">
      <c r="A272" s="1776" t="s">
        <v>2246</v>
      </c>
      <c r="B272" s="1776" t="s">
        <v>16</v>
      </c>
      <c r="C272" s="1776" t="s">
        <v>3025</v>
      </c>
      <c r="D272" s="1776" t="s">
        <v>3023</v>
      </c>
      <c r="E272" s="1776" t="s">
        <v>3026</v>
      </c>
      <c r="F272" s="1776" t="s">
        <v>2617</v>
      </c>
      <c r="G272" s="1776" t="s">
        <v>22</v>
      </c>
      <c r="H272" s="1776" t="s">
        <v>22</v>
      </c>
      <c r="I272" s="1776" t="s">
        <v>853</v>
      </c>
    </row>
    <row r="273" spans="1:9" ht="11.25" customHeight="1">
      <c r="A273" s="1776" t="s">
        <v>2246</v>
      </c>
      <c r="B273" s="1776" t="s">
        <v>16</v>
      </c>
      <c r="C273" s="1776" t="s">
        <v>3027</v>
      </c>
      <c r="D273" s="1776" t="s">
        <v>3028</v>
      </c>
      <c r="E273" s="1776" t="s">
        <v>3029</v>
      </c>
      <c r="F273" s="1776" t="s">
        <v>2617</v>
      </c>
      <c r="G273" s="1776" t="s">
        <v>3030</v>
      </c>
      <c r="H273" s="1776" t="s">
        <v>22</v>
      </c>
      <c r="I273" s="1776" t="s">
        <v>853</v>
      </c>
    </row>
    <row r="274" spans="1:9" ht="11.25" customHeight="1">
      <c r="A274" s="1776" t="s">
        <v>2246</v>
      </c>
      <c r="B274" s="1776" t="s">
        <v>16</v>
      </c>
      <c r="C274" s="1776" t="s">
        <v>3031</v>
      </c>
      <c r="D274" s="1776" t="s">
        <v>3032</v>
      </c>
      <c r="E274" s="1776" t="s">
        <v>3033</v>
      </c>
      <c r="F274" s="1776" t="s">
        <v>2412</v>
      </c>
      <c r="G274" s="1776" t="s">
        <v>22</v>
      </c>
      <c r="H274" s="1776" t="s">
        <v>22</v>
      </c>
      <c r="I274" s="1776" t="s">
        <v>853</v>
      </c>
    </row>
    <row r="275" spans="1:9" ht="11.25" customHeight="1">
      <c r="A275" s="1776" t="s">
        <v>2246</v>
      </c>
      <c r="B275" s="1776" t="s">
        <v>16</v>
      </c>
      <c r="C275" s="1776" t="s">
        <v>3034</v>
      </c>
      <c r="D275" s="1776" t="s">
        <v>3032</v>
      </c>
      <c r="E275" s="1776" t="s">
        <v>3035</v>
      </c>
      <c r="F275" s="1776" t="s">
        <v>2617</v>
      </c>
      <c r="G275" s="1776" t="s">
        <v>22</v>
      </c>
      <c r="H275" s="1776" t="s">
        <v>22</v>
      </c>
      <c r="I275" s="1776" t="s">
        <v>853</v>
      </c>
    </row>
    <row r="276" spans="1:9" ht="11.25" customHeight="1">
      <c r="A276" s="1776" t="s">
        <v>2246</v>
      </c>
      <c r="B276" s="1776" t="s">
        <v>16</v>
      </c>
      <c r="C276" s="1776" t="s">
        <v>3036</v>
      </c>
      <c r="D276" s="1776" t="s">
        <v>3037</v>
      </c>
      <c r="E276" s="1776" t="s">
        <v>3038</v>
      </c>
      <c r="F276" s="1776" t="s">
        <v>2491</v>
      </c>
      <c r="G276" s="1776" t="s">
        <v>3039</v>
      </c>
      <c r="H276" s="1776" t="s">
        <v>22</v>
      </c>
      <c r="I276" s="1776" t="s">
        <v>853</v>
      </c>
    </row>
    <row r="277" spans="1:9" ht="11.25" customHeight="1">
      <c r="A277" s="1776" t="s">
        <v>2246</v>
      </c>
      <c r="B277" s="1776" t="s">
        <v>16</v>
      </c>
      <c r="C277" s="1776" t="s">
        <v>3040</v>
      </c>
      <c r="D277" s="1776" t="s">
        <v>3041</v>
      </c>
      <c r="E277" s="1776" t="s">
        <v>3042</v>
      </c>
      <c r="F277" s="1776" t="s">
        <v>2650</v>
      </c>
      <c r="G277" s="1776" t="s">
        <v>22</v>
      </c>
      <c r="H277" s="1776" t="s">
        <v>22</v>
      </c>
      <c r="I277" s="1776" t="s">
        <v>853</v>
      </c>
    </row>
    <row r="278" spans="1:9" ht="11.25" customHeight="1">
      <c r="A278" s="1776" t="s">
        <v>2246</v>
      </c>
      <c r="B278" s="1776" t="s">
        <v>16</v>
      </c>
      <c r="C278" s="1776" t="s">
        <v>3043</v>
      </c>
      <c r="D278" s="1776" t="s">
        <v>3044</v>
      </c>
      <c r="E278" s="1776" t="s">
        <v>3045</v>
      </c>
      <c r="F278" s="1776" t="s">
        <v>2650</v>
      </c>
      <c r="G278" s="1776" t="s">
        <v>3046</v>
      </c>
      <c r="H278" s="1776" t="s">
        <v>22</v>
      </c>
      <c r="I278" s="1776" t="s">
        <v>853</v>
      </c>
    </row>
    <row r="279" spans="1:9" ht="11.25" customHeight="1">
      <c r="A279" s="1776" t="s">
        <v>2246</v>
      </c>
      <c r="B279" s="1776" t="s">
        <v>16</v>
      </c>
      <c r="C279" s="1776" t="s">
        <v>3047</v>
      </c>
      <c r="D279" s="1776" t="s">
        <v>3048</v>
      </c>
      <c r="E279" s="1776" t="s">
        <v>3049</v>
      </c>
      <c r="F279" s="1776" t="s">
        <v>2650</v>
      </c>
      <c r="G279" s="1776" t="s">
        <v>3050</v>
      </c>
      <c r="H279" s="1776" t="s">
        <v>22</v>
      </c>
      <c r="I279" s="1776" t="s">
        <v>853</v>
      </c>
    </row>
    <row r="280" spans="1:9" ht="11.25" customHeight="1">
      <c r="A280" s="1776" t="s">
        <v>2246</v>
      </c>
      <c r="B280" s="1776" t="s">
        <v>16</v>
      </c>
      <c r="C280" s="1776" t="s">
        <v>3051</v>
      </c>
      <c r="D280" s="1776" t="s">
        <v>3052</v>
      </c>
      <c r="E280" s="1776" t="s">
        <v>3053</v>
      </c>
      <c r="F280" s="1776" t="s">
        <v>2650</v>
      </c>
      <c r="G280" s="1776" t="s">
        <v>22</v>
      </c>
      <c r="H280" s="1776" t="s">
        <v>22</v>
      </c>
      <c r="I280" s="1776" t="s">
        <v>853</v>
      </c>
    </row>
    <row r="281" spans="1:9" ht="11.25" customHeight="1">
      <c r="A281" s="1776" t="s">
        <v>2246</v>
      </c>
      <c r="B281" s="1776" t="s">
        <v>16</v>
      </c>
      <c r="C281" s="1776" t="s">
        <v>3054</v>
      </c>
      <c r="D281" s="1776" t="s">
        <v>3055</v>
      </c>
      <c r="E281" s="1776" t="s">
        <v>3056</v>
      </c>
      <c r="F281" s="1776" t="s">
        <v>2364</v>
      </c>
      <c r="G281" s="1776" t="s">
        <v>3057</v>
      </c>
      <c r="H281" s="1776" t="s">
        <v>22</v>
      </c>
      <c r="I281" s="1776" t="s">
        <v>853</v>
      </c>
    </row>
    <row r="282" spans="1:9" ht="11.25" customHeight="1">
      <c r="A282" s="1776" t="s">
        <v>2246</v>
      </c>
      <c r="B282" s="1776" t="s">
        <v>16</v>
      </c>
      <c r="C282" s="1776" t="s">
        <v>3058</v>
      </c>
      <c r="D282" s="1776" t="s">
        <v>3059</v>
      </c>
      <c r="E282" s="1776" t="s">
        <v>3060</v>
      </c>
      <c r="F282" s="1776" t="s">
        <v>3061</v>
      </c>
      <c r="G282" s="1776" t="s">
        <v>3062</v>
      </c>
      <c r="H282" s="1776" t="s">
        <v>22</v>
      </c>
      <c r="I282" s="1776" t="s">
        <v>853</v>
      </c>
    </row>
    <row r="283" spans="1:9" ht="11.25" customHeight="1">
      <c r="A283" s="1776" t="s">
        <v>2246</v>
      </c>
      <c r="B283" s="1776" t="s">
        <v>16</v>
      </c>
      <c r="C283" s="1776" t="s">
        <v>3063</v>
      </c>
      <c r="D283" s="1776" t="s">
        <v>3064</v>
      </c>
      <c r="E283" s="1776" t="s">
        <v>3065</v>
      </c>
      <c r="F283" s="1776" t="s">
        <v>2364</v>
      </c>
      <c r="G283" s="1776" t="s">
        <v>3066</v>
      </c>
      <c r="H283" s="1776" t="s">
        <v>22</v>
      </c>
      <c r="I283" s="1776" t="s">
        <v>853</v>
      </c>
    </row>
    <row r="284" spans="1:9" ht="11.25" customHeight="1">
      <c r="A284" s="1776" t="s">
        <v>2246</v>
      </c>
      <c r="B284" s="1776" t="s">
        <v>16</v>
      </c>
      <c r="C284" s="1776" t="s">
        <v>3067</v>
      </c>
      <c r="D284" s="1776" t="s">
        <v>3068</v>
      </c>
      <c r="E284" s="1776" t="s">
        <v>3069</v>
      </c>
      <c r="F284" s="1776" t="s">
        <v>3061</v>
      </c>
      <c r="G284" s="1776" t="s">
        <v>22</v>
      </c>
      <c r="H284" s="1776" t="s">
        <v>22</v>
      </c>
      <c r="I284" s="1776" t="s">
        <v>853</v>
      </c>
    </row>
    <row r="285" spans="1:9" ht="11.25" customHeight="1">
      <c r="A285" s="1776" t="s">
        <v>2246</v>
      </c>
      <c r="B285" s="1776" t="s">
        <v>16</v>
      </c>
      <c r="C285" s="1776" t="s">
        <v>3070</v>
      </c>
      <c r="D285" s="1776" t="s">
        <v>3071</v>
      </c>
      <c r="E285" s="1776" t="s">
        <v>3072</v>
      </c>
      <c r="F285" s="1776" t="s">
        <v>2364</v>
      </c>
      <c r="G285" s="1776" t="s">
        <v>3073</v>
      </c>
      <c r="H285" s="1776" t="s">
        <v>22</v>
      </c>
      <c r="I285" s="1776" t="s">
        <v>853</v>
      </c>
    </row>
    <row r="286" spans="1:9" ht="11.25" customHeight="1">
      <c r="A286" s="1776" t="s">
        <v>2246</v>
      </c>
      <c r="B286" s="1776" t="s">
        <v>16</v>
      </c>
      <c r="C286" s="1776" t="s">
        <v>3074</v>
      </c>
      <c r="D286" s="1776" t="s">
        <v>3075</v>
      </c>
      <c r="E286" s="1776" t="s">
        <v>3076</v>
      </c>
      <c r="F286" s="1776" t="s">
        <v>3061</v>
      </c>
      <c r="G286" s="1776" t="s">
        <v>22</v>
      </c>
      <c r="H286" s="1776" t="s">
        <v>22</v>
      </c>
      <c r="I286" s="1776" t="s">
        <v>853</v>
      </c>
    </row>
    <row r="287" spans="1:9" ht="11.25" customHeight="1">
      <c r="A287" s="1776" t="s">
        <v>2246</v>
      </c>
      <c r="B287" s="1776" t="s">
        <v>16</v>
      </c>
      <c r="C287" s="1776" t="s">
        <v>3077</v>
      </c>
      <c r="D287" s="1776" t="s">
        <v>3078</v>
      </c>
      <c r="E287" s="1776" t="s">
        <v>3079</v>
      </c>
      <c r="F287" s="1776" t="s">
        <v>3061</v>
      </c>
      <c r="G287" s="1776" t="s">
        <v>3080</v>
      </c>
      <c r="H287" s="1776" t="s">
        <v>22</v>
      </c>
      <c r="I287" s="1776" t="s">
        <v>853</v>
      </c>
    </row>
    <row r="288" spans="1:9" ht="11.25" customHeight="1">
      <c r="A288" s="1776" t="s">
        <v>2246</v>
      </c>
      <c r="B288" s="1776" t="s">
        <v>16</v>
      </c>
      <c r="C288" s="1776" t="s">
        <v>3081</v>
      </c>
      <c r="D288" s="1776" t="s">
        <v>3082</v>
      </c>
      <c r="E288" s="1776" t="s">
        <v>3083</v>
      </c>
      <c r="F288" s="1776" t="s">
        <v>3061</v>
      </c>
      <c r="G288" s="1776" t="s">
        <v>3084</v>
      </c>
      <c r="H288" s="1776" t="s">
        <v>22</v>
      </c>
      <c r="I288" s="1776" t="s">
        <v>853</v>
      </c>
    </row>
    <row r="289" spans="1:9" ht="11.25" customHeight="1">
      <c r="A289" s="1776" t="s">
        <v>2246</v>
      </c>
      <c r="B289" s="1776" t="s">
        <v>16</v>
      </c>
      <c r="C289" s="1776" t="s">
        <v>3085</v>
      </c>
      <c r="D289" s="1776" t="s">
        <v>3086</v>
      </c>
      <c r="E289" s="1776" t="s">
        <v>3087</v>
      </c>
      <c r="F289" s="1776" t="s">
        <v>2364</v>
      </c>
      <c r="G289" s="1776" t="s">
        <v>22</v>
      </c>
      <c r="H289" s="1776" t="s">
        <v>22</v>
      </c>
      <c r="I289" s="1776" t="s">
        <v>853</v>
      </c>
    </row>
    <row r="290" spans="1:9" ht="11.25" customHeight="1">
      <c r="A290" s="1776" t="s">
        <v>2246</v>
      </c>
      <c r="B290" s="1776" t="s">
        <v>16</v>
      </c>
      <c r="C290" s="1776" t="s">
        <v>3088</v>
      </c>
      <c r="D290" s="1776" t="s">
        <v>3089</v>
      </c>
      <c r="E290" s="1776" t="s">
        <v>3090</v>
      </c>
      <c r="F290" s="1776" t="s">
        <v>2617</v>
      </c>
      <c r="G290" s="1776" t="s">
        <v>22</v>
      </c>
      <c r="H290" s="1776" t="s">
        <v>22</v>
      </c>
      <c r="I290" s="1776" t="s">
        <v>853</v>
      </c>
    </row>
    <row r="291" spans="1:9" ht="11.25" customHeight="1">
      <c r="A291" s="1776" t="s">
        <v>2246</v>
      </c>
      <c r="B291" s="1776" t="s">
        <v>16</v>
      </c>
      <c r="C291" s="1776" t="s">
        <v>3091</v>
      </c>
      <c r="D291" s="1776" t="s">
        <v>3092</v>
      </c>
      <c r="E291" s="1776" t="s">
        <v>3093</v>
      </c>
      <c r="F291" s="1776" t="s">
        <v>2364</v>
      </c>
      <c r="G291" s="1776" t="s">
        <v>3094</v>
      </c>
      <c r="H291" s="1776" t="s">
        <v>22</v>
      </c>
      <c r="I291" s="1776" t="s">
        <v>853</v>
      </c>
    </row>
    <row r="292" spans="1:9" ht="11.25" customHeight="1">
      <c r="A292" s="1776" t="s">
        <v>2246</v>
      </c>
      <c r="B292" s="1776" t="s">
        <v>16</v>
      </c>
      <c r="C292" s="1776" t="s">
        <v>3095</v>
      </c>
      <c r="D292" s="1776" t="s">
        <v>3096</v>
      </c>
      <c r="E292" s="1776" t="s">
        <v>3097</v>
      </c>
      <c r="F292" s="1776" t="s">
        <v>3061</v>
      </c>
      <c r="G292" s="1776" t="s">
        <v>3098</v>
      </c>
      <c r="H292" s="1776" t="s">
        <v>22</v>
      </c>
      <c r="I292" s="1776" t="s">
        <v>853</v>
      </c>
    </row>
    <row r="293" spans="1:9" ht="11.25" customHeight="1">
      <c r="A293" s="1776" t="s">
        <v>2246</v>
      </c>
      <c r="B293" s="1776" t="s">
        <v>16</v>
      </c>
      <c r="C293" s="1776" t="s">
        <v>3099</v>
      </c>
      <c r="D293" s="1776" t="s">
        <v>3100</v>
      </c>
      <c r="E293" s="1776" t="s">
        <v>3101</v>
      </c>
      <c r="F293" s="1776" t="s">
        <v>2364</v>
      </c>
      <c r="G293" s="1776" t="s">
        <v>3102</v>
      </c>
      <c r="H293" s="1776" t="s">
        <v>22</v>
      </c>
      <c r="I293" s="1776" t="s">
        <v>853</v>
      </c>
    </row>
    <row r="294" spans="1:9" ht="11.25" customHeight="1">
      <c r="A294" s="1776" t="s">
        <v>2246</v>
      </c>
      <c r="B294" s="1776" t="s">
        <v>16</v>
      </c>
      <c r="C294" s="1776" t="s">
        <v>3103</v>
      </c>
      <c r="D294" s="1776" t="s">
        <v>3104</v>
      </c>
      <c r="E294" s="1776" t="s">
        <v>3105</v>
      </c>
      <c r="F294" s="1776" t="s">
        <v>3061</v>
      </c>
      <c r="G294" s="1776" t="s">
        <v>3106</v>
      </c>
      <c r="H294" s="1776" t="s">
        <v>22</v>
      </c>
      <c r="I294" s="1776" t="s">
        <v>853</v>
      </c>
    </row>
    <row r="295" spans="1:9" ht="11.25" customHeight="1">
      <c r="A295" s="1776" t="s">
        <v>2246</v>
      </c>
      <c r="B295" s="1776" t="s">
        <v>16</v>
      </c>
      <c r="C295" s="1776" t="s">
        <v>3107</v>
      </c>
      <c r="D295" s="1776" t="s">
        <v>3108</v>
      </c>
      <c r="E295" s="1776" t="s">
        <v>3109</v>
      </c>
      <c r="F295" s="1776" t="s">
        <v>2364</v>
      </c>
      <c r="G295" s="1776" t="s">
        <v>3110</v>
      </c>
      <c r="H295" s="1776" t="s">
        <v>22</v>
      </c>
      <c r="I295" s="1776" t="s">
        <v>853</v>
      </c>
    </row>
    <row r="296" spans="1:9" ht="11.25" customHeight="1">
      <c r="A296" s="1776" t="s">
        <v>2246</v>
      </c>
      <c r="B296" s="1776" t="s">
        <v>16</v>
      </c>
      <c r="C296" s="1776" t="s">
        <v>3111</v>
      </c>
      <c r="D296" s="1776" t="s">
        <v>3112</v>
      </c>
      <c r="E296" s="1776" t="s">
        <v>3113</v>
      </c>
      <c r="F296" s="1776" t="s">
        <v>2345</v>
      </c>
      <c r="G296" s="1776" t="s">
        <v>3114</v>
      </c>
      <c r="H296" s="1776" t="s">
        <v>22</v>
      </c>
      <c r="I296" s="1776" t="s">
        <v>853</v>
      </c>
    </row>
    <row r="297" spans="1:9" ht="11.25" customHeight="1">
      <c r="A297" s="1776" t="s">
        <v>2246</v>
      </c>
      <c r="B297" s="1776" t="s">
        <v>16</v>
      </c>
      <c r="C297" s="1776" t="s">
        <v>3115</v>
      </c>
      <c r="D297" s="1776" t="s">
        <v>3116</v>
      </c>
      <c r="E297" s="1776" t="s">
        <v>3117</v>
      </c>
      <c r="F297" s="1776" t="s">
        <v>2364</v>
      </c>
      <c r="G297" s="1776" t="s">
        <v>3118</v>
      </c>
      <c r="H297" s="1776" t="s">
        <v>22</v>
      </c>
      <c r="I297" s="1776" t="s">
        <v>853</v>
      </c>
    </row>
    <row r="298" spans="1:9" ht="11.25" customHeight="1">
      <c r="A298" s="1776" t="s">
        <v>2246</v>
      </c>
      <c r="B298" s="1776" t="s">
        <v>16</v>
      </c>
      <c r="C298" s="1776" t="s">
        <v>3119</v>
      </c>
      <c r="D298" s="1776" t="s">
        <v>3120</v>
      </c>
      <c r="E298" s="1776" t="s">
        <v>3121</v>
      </c>
      <c r="F298" s="1776" t="s">
        <v>2364</v>
      </c>
      <c r="G298" s="1776" t="s">
        <v>22</v>
      </c>
      <c r="H298" s="1776" t="s">
        <v>22</v>
      </c>
      <c r="I298" s="1776" t="s">
        <v>853</v>
      </c>
    </row>
    <row r="299" spans="1:9" ht="11.25" customHeight="1">
      <c r="A299" s="1776" t="s">
        <v>2246</v>
      </c>
      <c r="B299" s="1776" t="s">
        <v>16</v>
      </c>
      <c r="C299" s="1776" t="s">
        <v>3122</v>
      </c>
      <c r="D299" s="1776" t="s">
        <v>3123</v>
      </c>
      <c r="E299" s="1776" t="s">
        <v>3124</v>
      </c>
      <c r="F299" s="1776" t="s">
        <v>2412</v>
      </c>
      <c r="G299" s="1776" t="s">
        <v>22</v>
      </c>
      <c r="H299" s="1776" t="s">
        <v>22</v>
      </c>
      <c r="I299" s="1776" t="s">
        <v>853</v>
      </c>
    </row>
    <row r="300" spans="1:9" ht="11.25" customHeight="1">
      <c r="A300" s="1776" t="s">
        <v>2246</v>
      </c>
      <c r="B300" s="1776" t="s">
        <v>16</v>
      </c>
      <c r="C300" s="1776" t="s">
        <v>3125</v>
      </c>
      <c r="D300" s="1776" t="s">
        <v>3126</v>
      </c>
      <c r="E300" s="1776" t="s">
        <v>3127</v>
      </c>
      <c r="F300" s="1776" t="s">
        <v>2557</v>
      </c>
      <c r="G300" s="1776" t="s">
        <v>22</v>
      </c>
      <c r="H300" s="1776" t="s">
        <v>22</v>
      </c>
      <c r="I300" s="1776" t="s">
        <v>853</v>
      </c>
    </row>
    <row r="301" spans="1:9" ht="11.25" customHeight="1">
      <c r="A301" s="1776" t="s">
        <v>2246</v>
      </c>
      <c r="B301" s="1776" t="s">
        <v>16</v>
      </c>
      <c r="C301" s="1776" t="s">
        <v>2404</v>
      </c>
      <c r="D301" s="1776" t="s">
        <v>2405</v>
      </c>
      <c r="E301" s="1776" t="s">
        <v>2406</v>
      </c>
      <c r="F301" s="1776" t="s">
        <v>2407</v>
      </c>
      <c r="G301" s="1776" t="s">
        <v>2408</v>
      </c>
      <c r="H301" s="1776" t="s">
        <v>22</v>
      </c>
      <c r="I301" s="1776" t="s">
        <v>853</v>
      </c>
    </row>
    <row r="302" spans="1:9" ht="11.25" customHeight="1">
      <c r="A302" s="1776" t="s">
        <v>2246</v>
      </c>
      <c r="B302" s="1776" t="s">
        <v>16</v>
      </c>
      <c r="C302" s="1776" t="s">
        <v>3128</v>
      </c>
      <c r="D302" s="1776" t="s">
        <v>3129</v>
      </c>
      <c r="E302" s="1776" t="s">
        <v>3130</v>
      </c>
      <c r="F302" s="1776" t="s">
        <v>2542</v>
      </c>
      <c r="G302" s="1776" t="s">
        <v>3131</v>
      </c>
      <c r="H302" s="1776" t="s">
        <v>22</v>
      </c>
      <c r="I302" s="1776" t="s">
        <v>853</v>
      </c>
    </row>
    <row r="303" spans="1:9" ht="11.25" customHeight="1">
      <c r="A303" s="1776" t="s">
        <v>2246</v>
      </c>
      <c r="B303" s="1776" t="s">
        <v>16</v>
      </c>
      <c r="C303" s="1776" t="s">
        <v>3132</v>
      </c>
      <c r="D303" s="1776" t="s">
        <v>3133</v>
      </c>
      <c r="E303" s="1776" t="s">
        <v>3134</v>
      </c>
      <c r="F303" s="1776" t="s">
        <v>2299</v>
      </c>
      <c r="G303" s="1776" t="s">
        <v>3135</v>
      </c>
      <c r="H303" s="1776" t="s">
        <v>22</v>
      </c>
      <c r="I303" s="1776" t="s">
        <v>853</v>
      </c>
    </row>
    <row r="304" spans="1:9" ht="11.25" customHeight="1">
      <c r="A304" s="1776" t="s">
        <v>2246</v>
      </c>
      <c r="B304" s="1776" t="s">
        <v>16</v>
      </c>
      <c r="C304" s="1776" t="s">
        <v>3136</v>
      </c>
      <c r="D304" s="1776" t="s">
        <v>3137</v>
      </c>
      <c r="E304" s="1776" t="s">
        <v>3138</v>
      </c>
      <c r="F304" s="1776" t="s">
        <v>2299</v>
      </c>
      <c r="G304" s="1776" t="s">
        <v>22</v>
      </c>
      <c r="H304" s="1776" t="s">
        <v>22</v>
      </c>
      <c r="I304" s="1776" t="s">
        <v>853</v>
      </c>
    </row>
    <row r="305" spans="1:9" ht="11.25" customHeight="1">
      <c r="A305" s="1776" t="s">
        <v>2246</v>
      </c>
      <c r="B305" s="1776" t="s">
        <v>16</v>
      </c>
      <c r="C305" s="1776" t="s">
        <v>3139</v>
      </c>
      <c r="D305" s="1776" t="s">
        <v>3140</v>
      </c>
      <c r="E305" s="1776" t="s">
        <v>3141</v>
      </c>
      <c r="F305" s="1776" t="s">
        <v>2316</v>
      </c>
      <c r="G305" s="1776" t="s">
        <v>3142</v>
      </c>
      <c r="H305" s="1776" t="s">
        <v>22</v>
      </c>
      <c r="I305" s="1776" t="s">
        <v>853</v>
      </c>
    </row>
    <row r="306" spans="1:9" ht="11.25" customHeight="1">
      <c r="A306" s="1776" t="s">
        <v>2246</v>
      </c>
      <c r="B306" s="1776" t="s">
        <v>16</v>
      </c>
      <c r="C306" s="1776" t="s">
        <v>3143</v>
      </c>
      <c r="D306" s="1776" t="s">
        <v>3144</v>
      </c>
      <c r="E306" s="1776" t="s">
        <v>3145</v>
      </c>
      <c r="F306" s="1776" t="s">
        <v>2425</v>
      </c>
      <c r="G306" s="1776" t="s">
        <v>3146</v>
      </c>
      <c r="H306" s="1776" t="s">
        <v>22</v>
      </c>
      <c r="I306" s="1776" t="s">
        <v>853</v>
      </c>
    </row>
    <row r="307" spans="1:9" ht="11.25" customHeight="1">
      <c r="A307" s="1776" t="s">
        <v>2246</v>
      </c>
      <c r="B307" s="1776" t="s">
        <v>16</v>
      </c>
      <c r="C307" s="1776" t="s">
        <v>3147</v>
      </c>
      <c r="D307" s="1776" t="s">
        <v>3144</v>
      </c>
      <c r="E307" s="1776" t="s">
        <v>3148</v>
      </c>
      <c r="F307" s="1776" t="s">
        <v>2299</v>
      </c>
      <c r="G307" s="1776" t="s">
        <v>3149</v>
      </c>
      <c r="H307" s="1776" t="s">
        <v>22</v>
      </c>
      <c r="I307" s="1776" t="s">
        <v>853</v>
      </c>
    </row>
    <row r="308" spans="1:9" ht="11.25" customHeight="1">
      <c r="A308" s="1776" t="s">
        <v>2246</v>
      </c>
      <c r="B308" s="1776" t="s">
        <v>16</v>
      </c>
      <c r="C308" s="1776" t="s">
        <v>3150</v>
      </c>
      <c r="D308" s="1776" t="s">
        <v>3151</v>
      </c>
      <c r="E308" s="1776" t="s">
        <v>3152</v>
      </c>
      <c r="F308" s="1776" t="s">
        <v>2359</v>
      </c>
      <c r="G308" s="1776" t="s">
        <v>22</v>
      </c>
      <c r="H308" s="1776" t="s">
        <v>22</v>
      </c>
      <c r="I308" s="1776" t="s">
        <v>853</v>
      </c>
    </row>
    <row r="309" spans="1:9" ht="11.25" customHeight="1">
      <c r="A309" s="1776" t="s">
        <v>2246</v>
      </c>
      <c r="B309" s="1776" t="s">
        <v>16</v>
      </c>
      <c r="C309" s="1776" t="s">
        <v>3153</v>
      </c>
      <c r="D309" s="1776" t="s">
        <v>3154</v>
      </c>
      <c r="E309" s="1776" t="s">
        <v>3155</v>
      </c>
      <c r="F309" s="1776" t="s">
        <v>2359</v>
      </c>
      <c r="G309" s="1776" t="s">
        <v>3156</v>
      </c>
      <c r="H309" s="1776" t="s">
        <v>22</v>
      </c>
      <c r="I309" s="1776" t="s">
        <v>853</v>
      </c>
    </row>
    <row r="310" spans="1:9" ht="11.25" customHeight="1">
      <c r="A310" s="1776" t="s">
        <v>2246</v>
      </c>
      <c r="B310" s="1776" t="s">
        <v>16</v>
      </c>
      <c r="C310" s="1776" t="s">
        <v>2409</v>
      </c>
      <c r="D310" s="1776" t="s">
        <v>2410</v>
      </c>
      <c r="E310" s="1776" t="s">
        <v>2411</v>
      </c>
      <c r="F310" s="1776" t="s">
        <v>2412</v>
      </c>
      <c r="G310" s="1776" t="s">
        <v>2413</v>
      </c>
      <c r="H310" s="1776" t="s">
        <v>22</v>
      </c>
      <c r="I310" s="1776" t="s">
        <v>853</v>
      </c>
    </row>
    <row r="311" spans="1:9" ht="11.25" customHeight="1">
      <c r="A311" s="1776" t="s">
        <v>2246</v>
      </c>
      <c r="B311" s="1776" t="s">
        <v>16</v>
      </c>
      <c r="C311" s="1776" t="s">
        <v>2414</v>
      </c>
      <c r="D311" s="1776" t="s">
        <v>2415</v>
      </c>
      <c r="E311" s="1776" t="s">
        <v>2416</v>
      </c>
      <c r="F311" s="1776" t="s">
        <v>2412</v>
      </c>
      <c r="G311" s="1776" t="s">
        <v>2417</v>
      </c>
      <c r="H311" s="1776" t="s">
        <v>22</v>
      </c>
      <c r="I311" s="1776" t="s">
        <v>853</v>
      </c>
    </row>
    <row r="312" spans="1:9" ht="11.25" customHeight="1">
      <c r="A312" s="1776" t="s">
        <v>2246</v>
      </c>
      <c r="B312" s="1776" t="s">
        <v>16</v>
      </c>
      <c r="C312" s="1776" t="s">
        <v>2418</v>
      </c>
      <c r="D312" s="1776" t="s">
        <v>2419</v>
      </c>
      <c r="E312" s="1776" t="s">
        <v>2420</v>
      </c>
      <c r="F312" s="1776" t="s">
        <v>2379</v>
      </c>
      <c r="G312" s="1776" t="s">
        <v>2421</v>
      </c>
      <c r="H312" s="1776" t="s">
        <v>22</v>
      </c>
      <c r="I312" s="1776" t="s">
        <v>853</v>
      </c>
    </row>
    <row r="313" spans="1:9" ht="11.25" customHeight="1">
      <c r="A313" s="1776" t="s">
        <v>2246</v>
      </c>
      <c r="B313" s="1776" t="s">
        <v>16</v>
      </c>
      <c r="C313" s="1776" t="s">
        <v>3157</v>
      </c>
      <c r="D313" s="1776" t="s">
        <v>3158</v>
      </c>
      <c r="E313" s="1776" t="s">
        <v>3159</v>
      </c>
      <c r="F313" s="1776" t="s">
        <v>2359</v>
      </c>
      <c r="G313" s="1776" t="s">
        <v>22</v>
      </c>
      <c r="H313" s="1776" t="s">
        <v>22</v>
      </c>
      <c r="I313" s="1776" t="s">
        <v>853</v>
      </c>
    </row>
    <row r="314" spans="1:9" ht="11.25" customHeight="1">
      <c r="A314" s="1776" t="s">
        <v>2246</v>
      </c>
      <c r="B314" s="1776" t="s">
        <v>16</v>
      </c>
      <c r="C314" s="1776" t="s">
        <v>3160</v>
      </c>
      <c r="D314" s="1776" t="s">
        <v>3161</v>
      </c>
      <c r="E314" s="1776" t="s">
        <v>3162</v>
      </c>
      <c r="F314" s="1776" t="s">
        <v>2359</v>
      </c>
      <c r="G314" s="1776" t="s">
        <v>3163</v>
      </c>
      <c r="H314" s="1776" t="s">
        <v>22</v>
      </c>
      <c r="I314" s="1776" t="s">
        <v>853</v>
      </c>
    </row>
    <row r="315" spans="1:9" ht="11.25" customHeight="1">
      <c r="A315" s="1776" t="s">
        <v>2246</v>
      </c>
      <c r="B315" s="1776" t="s">
        <v>16</v>
      </c>
      <c r="C315" s="1776" t="s">
        <v>3164</v>
      </c>
      <c r="D315" s="1776" t="s">
        <v>3165</v>
      </c>
      <c r="E315" s="1776" t="s">
        <v>3166</v>
      </c>
      <c r="F315" s="1776" t="s">
        <v>2359</v>
      </c>
      <c r="G315" s="1776" t="s">
        <v>3167</v>
      </c>
      <c r="H315" s="1776" t="s">
        <v>22</v>
      </c>
      <c r="I315" s="1776" t="s">
        <v>853</v>
      </c>
    </row>
    <row r="316" spans="1:9" ht="11.25" customHeight="1">
      <c r="A316" s="1776" t="s">
        <v>2246</v>
      </c>
      <c r="B316" s="1776" t="s">
        <v>16</v>
      </c>
      <c r="C316" s="1776" t="s">
        <v>3168</v>
      </c>
      <c r="D316" s="1776" t="s">
        <v>3169</v>
      </c>
      <c r="E316" s="1776" t="s">
        <v>3170</v>
      </c>
      <c r="F316" s="1776" t="s">
        <v>2359</v>
      </c>
      <c r="G316" s="1776" t="s">
        <v>22</v>
      </c>
      <c r="H316" s="1776" t="s">
        <v>22</v>
      </c>
      <c r="I316" s="1776" t="s">
        <v>853</v>
      </c>
    </row>
    <row r="317" spans="1:9" ht="11.25" customHeight="1">
      <c r="A317" s="1776" t="s">
        <v>2246</v>
      </c>
      <c r="B317" s="1776" t="s">
        <v>16</v>
      </c>
      <c r="C317" s="1776" t="s">
        <v>3171</v>
      </c>
      <c r="D317" s="1776" t="s">
        <v>3172</v>
      </c>
      <c r="E317" s="1776" t="s">
        <v>3173</v>
      </c>
      <c r="F317" s="1776" t="s">
        <v>3174</v>
      </c>
      <c r="G317" s="1776" t="s">
        <v>3175</v>
      </c>
      <c r="H317" s="1776" t="s">
        <v>22</v>
      </c>
      <c r="I317" s="1776" t="s">
        <v>853</v>
      </c>
    </row>
    <row r="318" spans="1:9" ht="11.25" customHeight="1">
      <c r="A318" s="1776" t="s">
        <v>2246</v>
      </c>
      <c r="B318" s="1776" t="s">
        <v>16</v>
      </c>
      <c r="C318" s="1776" t="s">
        <v>3176</v>
      </c>
      <c r="D318" s="1776" t="s">
        <v>3177</v>
      </c>
      <c r="E318" s="1776" t="s">
        <v>3178</v>
      </c>
      <c r="F318" s="1776" t="s">
        <v>2316</v>
      </c>
      <c r="G318" s="1776" t="s">
        <v>3179</v>
      </c>
      <c r="H318" s="1776" t="s">
        <v>22</v>
      </c>
      <c r="I318" s="1776" t="s">
        <v>853</v>
      </c>
    </row>
    <row r="319" spans="1:9" ht="11.25" customHeight="1">
      <c r="A319" s="1776" t="s">
        <v>2246</v>
      </c>
      <c r="B319" s="1776" t="s">
        <v>16</v>
      </c>
      <c r="C319" s="1776" t="s">
        <v>3180</v>
      </c>
      <c r="D319" s="1776" t="s">
        <v>3181</v>
      </c>
      <c r="E319" s="1776" t="s">
        <v>3182</v>
      </c>
      <c r="F319" s="1776" t="s">
        <v>2430</v>
      </c>
      <c r="G319" s="1776" t="s">
        <v>3183</v>
      </c>
      <c r="H319" s="1776" t="s">
        <v>22</v>
      </c>
      <c r="I319" s="1776" t="s">
        <v>853</v>
      </c>
    </row>
    <row r="320" spans="1:9" ht="11.25" customHeight="1">
      <c r="A320" s="1776" t="s">
        <v>2246</v>
      </c>
      <c r="B320" s="1776" t="s">
        <v>16</v>
      </c>
      <c r="C320" s="1776" t="s">
        <v>2427</v>
      </c>
      <c r="D320" s="1776" t="s">
        <v>2428</v>
      </c>
      <c r="E320" s="1776" t="s">
        <v>2429</v>
      </c>
      <c r="F320" s="1776" t="s">
        <v>2430</v>
      </c>
      <c r="G320" s="1776" t="s">
        <v>2431</v>
      </c>
      <c r="H320" s="1776" t="s">
        <v>22</v>
      </c>
      <c r="I320" s="1776" t="s">
        <v>853</v>
      </c>
    </row>
    <row r="321" spans="1:9" ht="11.25" customHeight="1">
      <c r="A321" s="1776" t="s">
        <v>2246</v>
      </c>
      <c r="B321" s="1776" t="s">
        <v>16</v>
      </c>
      <c r="C321" s="1776" t="s">
        <v>3184</v>
      </c>
      <c r="D321" s="1776" t="s">
        <v>3185</v>
      </c>
      <c r="E321" s="1776" t="s">
        <v>3186</v>
      </c>
      <c r="F321" s="1776" t="s">
        <v>2430</v>
      </c>
      <c r="G321" s="1776" t="s">
        <v>3187</v>
      </c>
      <c r="H321" s="1776" t="s">
        <v>22</v>
      </c>
      <c r="I321" s="1776" t="s">
        <v>853</v>
      </c>
    </row>
    <row r="322" spans="1:9" ht="11.25" customHeight="1">
      <c r="A322" s="1776" t="s">
        <v>2246</v>
      </c>
      <c r="B322" s="1776" t="s">
        <v>16</v>
      </c>
      <c r="C322" s="1776" t="s">
        <v>3188</v>
      </c>
      <c r="D322" s="1776" t="s">
        <v>3189</v>
      </c>
      <c r="E322" s="1776" t="s">
        <v>3190</v>
      </c>
      <c r="F322" s="1776" t="s">
        <v>2650</v>
      </c>
      <c r="G322" s="1776" t="s">
        <v>3191</v>
      </c>
      <c r="H322" s="1776" t="s">
        <v>22</v>
      </c>
      <c r="I322" s="1776" t="s">
        <v>853</v>
      </c>
    </row>
    <row r="323" spans="1:9" ht="11.25" customHeight="1">
      <c r="A323" s="1776" t="s">
        <v>2246</v>
      </c>
      <c r="B323" s="1776" t="s">
        <v>16</v>
      </c>
      <c r="C323" s="1776" t="s">
        <v>2432</v>
      </c>
      <c r="D323" s="1776" t="s">
        <v>2433</v>
      </c>
      <c r="E323" s="1776" t="s">
        <v>2434</v>
      </c>
      <c r="F323" s="1776" t="s">
        <v>2330</v>
      </c>
      <c r="G323" s="1776" t="s">
        <v>2435</v>
      </c>
      <c r="H323" s="1776" t="s">
        <v>22</v>
      </c>
      <c r="I323" s="1776" t="s">
        <v>853</v>
      </c>
    </row>
    <row r="324" spans="1:9" ht="11.25" customHeight="1">
      <c r="A324" s="1776" t="s">
        <v>2246</v>
      </c>
      <c r="B324" s="1776" t="s">
        <v>16</v>
      </c>
      <c r="C324" s="1776" t="s">
        <v>2436</v>
      </c>
      <c r="D324" s="1776" t="s">
        <v>2437</v>
      </c>
      <c r="E324" s="1776" t="s">
        <v>2438</v>
      </c>
      <c r="F324" s="1776" t="s">
        <v>2439</v>
      </c>
      <c r="G324" s="1776" t="s">
        <v>2440</v>
      </c>
      <c r="H324" s="1776" t="s">
        <v>22</v>
      </c>
      <c r="I324" s="1776" t="s">
        <v>853</v>
      </c>
    </row>
    <row r="325" spans="1:9" ht="11.25" customHeight="1">
      <c r="A325" s="1776" t="s">
        <v>2246</v>
      </c>
      <c r="B325" s="1776" t="s">
        <v>16</v>
      </c>
      <c r="C325" s="1776" t="s">
        <v>3192</v>
      </c>
      <c r="D325" s="1776" t="s">
        <v>3193</v>
      </c>
      <c r="E325" s="1776" t="s">
        <v>3194</v>
      </c>
      <c r="F325" s="1776" t="s">
        <v>2312</v>
      </c>
      <c r="G325" s="1776" t="s">
        <v>22</v>
      </c>
      <c r="H325" s="1776" t="s">
        <v>22</v>
      </c>
      <c r="I325" s="1776" t="s">
        <v>853</v>
      </c>
    </row>
    <row r="326" spans="1:9" ht="11.25" customHeight="1">
      <c r="A326" s="1776" t="s">
        <v>2246</v>
      </c>
      <c r="B326" s="1776" t="s">
        <v>16</v>
      </c>
      <c r="C326" s="1776" t="s">
        <v>2444</v>
      </c>
      <c r="D326" s="1776" t="s">
        <v>2445</v>
      </c>
      <c r="E326" s="1776" t="s">
        <v>2446</v>
      </c>
      <c r="F326" s="1776" t="s">
        <v>2312</v>
      </c>
      <c r="G326" s="1776" t="s">
        <v>2447</v>
      </c>
      <c r="H326" s="1776" t="s">
        <v>22</v>
      </c>
      <c r="I326" s="1776" t="s">
        <v>853</v>
      </c>
    </row>
    <row r="327" spans="1:9" ht="11.25" customHeight="1">
      <c r="A327" s="1776" t="s">
        <v>2246</v>
      </c>
      <c r="B327" s="1776" t="s">
        <v>16</v>
      </c>
      <c r="C327" s="1776" t="s">
        <v>2448</v>
      </c>
      <c r="D327" s="1776" t="s">
        <v>2449</v>
      </c>
      <c r="E327" s="1776" t="s">
        <v>2450</v>
      </c>
      <c r="F327" s="1776" t="s">
        <v>2451</v>
      </c>
      <c r="G327" s="1776" t="s">
        <v>2452</v>
      </c>
      <c r="H327" s="1776" t="s">
        <v>22</v>
      </c>
      <c r="I327" s="1776" t="s">
        <v>853</v>
      </c>
    </row>
    <row r="328" spans="1:9" ht="11.25" customHeight="1">
      <c r="A328" s="1776" t="s">
        <v>2246</v>
      </c>
      <c r="B328" s="1776" t="s">
        <v>16</v>
      </c>
      <c r="C328" s="1776" t="s">
        <v>3195</v>
      </c>
      <c r="D328" s="1776" t="s">
        <v>3196</v>
      </c>
      <c r="E328" s="1776" t="s">
        <v>3197</v>
      </c>
      <c r="F328" s="1776" t="s">
        <v>2359</v>
      </c>
      <c r="G328" s="1776" t="s">
        <v>22</v>
      </c>
      <c r="H328" s="1776" t="s">
        <v>22</v>
      </c>
      <c r="I328" s="1776" t="s">
        <v>853</v>
      </c>
    </row>
    <row r="329" spans="1:9" ht="11.25" customHeight="1">
      <c r="A329" s="1776" t="s">
        <v>2246</v>
      </c>
      <c r="B329" s="1776" t="s">
        <v>16</v>
      </c>
      <c r="C329" s="1776" t="s">
        <v>3198</v>
      </c>
      <c r="D329" s="1776" t="s">
        <v>3199</v>
      </c>
      <c r="E329" s="1776" t="s">
        <v>3200</v>
      </c>
      <c r="F329" s="1776" t="s">
        <v>2312</v>
      </c>
      <c r="G329" s="1776" t="s">
        <v>3201</v>
      </c>
      <c r="H329" s="1776" t="s">
        <v>22</v>
      </c>
      <c r="I329" s="1776" t="s">
        <v>853</v>
      </c>
    </row>
    <row r="330" spans="1:9" ht="11.25" customHeight="1">
      <c r="A330" s="1776" t="s">
        <v>2246</v>
      </c>
      <c r="B330" s="1776" t="s">
        <v>16</v>
      </c>
      <c r="C330" s="1776" t="s">
        <v>3202</v>
      </c>
      <c r="D330" s="1776" t="s">
        <v>3203</v>
      </c>
      <c r="E330" s="1776" t="s">
        <v>3204</v>
      </c>
      <c r="F330" s="1776" t="s">
        <v>2650</v>
      </c>
      <c r="G330" s="1776" t="s">
        <v>3205</v>
      </c>
      <c r="H330" s="1776" t="s">
        <v>22</v>
      </c>
      <c r="I330" s="1776" t="s">
        <v>853</v>
      </c>
    </row>
    <row r="331" spans="1:9" ht="11.25" customHeight="1">
      <c r="A331" s="1776" t="s">
        <v>2246</v>
      </c>
      <c r="B331" s="1776" t="s">
        <v>16</v>
      </c>
      <c r="C331" s="1776" t="s">
        <v>2453</v>
      </c>
      <c r="D331" s="1776" t="s">
        <v>2454</v>
      </c>
      <c r="E331" s="1776" t="s">
        <v>2455</v>
      </c>
      <c r="F331" s="1776" t="s">
        <v>2439</v>
      </c>
      <c r="G331" s="1776" t="s">
        <v>2456</v>
      </c>
      <c r="H331" s="1776" t="s">
        <v>22</v>
      </c>
      <c r="I331" s="1776" t="s">
        <v>853</v>
      </c>
    </row>
    <row r="332" spans="1:9" ht="11.25" customHeight="1">
      <c r="A332" s="1776" t="s">
        <v>2246</v>
      </c>
      <c r="B332" s="1776" t="s">
        <v>16</v>
      </c>
      <c r="C332" s="1776" t="s">
        <v>3206</v>
      </c>
      <c r="D332" s="1776" t="s">
        <v>3207</v>
      </c>
      <c r="E332" s="1776" t="s">
        <v>3208</v>
      </c>
      <c r="F332" s="1776" t="s">
        <v>2391</v>
      </c>
      <c r="G332" s="1776" t="s">
        <v>3209</v>
      </c>
      <c r="H332" s="1776" t="s">
        <v>22</v>
      </c>
      <c r="I332" s="1776" t="s">
        <v>853</v>
      </c>
    </row>
    <row r="333" spans="1:9" ht="11.25" customHeight="1">
      <c r="A333" s="1776" t="s">
        <v>2246</v>
      </c>
      <c r="B333" s="1776" t="s">
        <v>16</v>
      </c>
      <c r="C333" s="1776" t="s">
        <v>3210</v>
      </c>
      <c r="D333" s="1776" t="s">
        <v>3211</v>
      </c>
      <c r="E333" s="1776" t="s">
        <v>3212</v>
      </c>
      <c r="F333" s="1776" t="s">
        <v>2520</v>
      </c>
      <c r="G333" s="1776" t="s">
        <v>3213</v>
      </c>
      <c r="H333" s="1776" t="s">
        <v>22</v>
      </c>
      <c r="I333" s="1776" t="s">
        <v>853</v>
      </c>
    </row>
    <row r="334" spans="1:9" ht="11.25" customHeight="1">
      <c r="A334" s="1776" t="s">
        <v>2246</v>
      </c>
      <c r="B334" s="1776" t="s">
        <v>16</v>
      </c>
      <c r="C334" s="1776" t="s">
        <v>3214</v>
      </c>
      <c r="D334" s="1776" t="s">
        <v>3215</v>
      </c>
      <c r="E334" s="1776" t="s">
        <v>3216</v>
      </c>
      <c r="F334" s="1776" t="s">
        <v>2254</v>
      </c>
      <c r="G334" s="1776" t="s">
        <v>3217</v>
      </c>
      <c r="H334" s="1776" t="s">
        <v>22</v>
      </c>
      <c r="I334" s="1776" t="s">
        <v>853</v>
      </c>
    </row>
    <row r="335" spans="1:9" ht="11.25" customHeight="1">
      <c r="A335" s="1776" t="s">
        <v>2246</v>
      </c>
      <c r="B335" s="1776" t="s">
        <v>16</v>
      </c>
      <c r="C335" s="1776" t="s">
        <v>3218</v>
      </c>
      <c r="D335" s="1776" t="s">
        <v>3215</v>
      </c>
      <c r="E335" s="1776" t="s">
        <v>3219</v>
      </c>
      <c r="F335" s="1776" t="s">
        <v>2533</v>
      </c>
      <c r="G335" s="1776" t="s">
        <v>3220</v>
      </c>
      <c r="H335" s="1776" t="s">
        <v>22</v>
      </c>
      <c r="I335" s="1776" t="s">
        <v>853</v>
      </c>
    </row>
    <row r="336" spans="1:9" ht="11.25" customHeight="1">
      <c r="A336" s="1776" t="s">
        <v>2246</v>
      </c>
      <c r="B336" s="1776" t="s">
        <v>16</v>
      </c>
      <c r="C336" s="1776" t="s">
        <v>3221</v>
      </c>
      <c r="D336" s="1776" t="s">
        <v>3222</v>
      </c>
      <c r="E336" s="1776" t="s">
        <v>3223</v>
      </c>
      <c r="F336" s="1776" t="s">
        <v>2542</v>
      </c>
      <c r="G336" s="1776" t="s">
        <v>3224</v>
      </c>
      <c r="H336" s="1776" t="s">
        <v>22</v>
      </c>
      <c r="I336" s="1776" t="s">
        <v>853</v>
      </c>
    </row>
    <row r="337" spans="1:9" ht="11.25" customHeight="1">
      <c r="A337" s="1776" t="s">
        <v>2246</v>
      </c>
      <c r="B337" s="1776" t="s">
        <v>16</v>
      </c>
      <c r="C337" s="1776" t="s">
        <v>3225</v>
      </c>
      <c r="D337" s="1776" t="s">
        <v>3226</v>
      </c>
      <c r="E337" s="1776" t="s">
        <v>3227</v>
      </c>
      <c r="F337" s="1776" t="s">
        <v>2364</v>
      </c>
      <c r="G337" s="1776" t="s">
        <v>3209</v>
      </c>
      <c r="H337" s="1776" t="s">
        <v>22</v>
      </c>
      <c r="I337" s="1776" t="s">
        <v>853</v>
      </c>
    </row>
    <row r="338" spans="1:9" ht="11.25" customHeight="1">
      <c r="A338" s="1776" t="s">
        <v>2246</v>
      </c>
      <c r="B338" s="1776" t="s">
        <v>16</v>
      </c>
      <c r="C338" s="1776" t="s">
        <v>3228</v>
      </c>
      <c r="D338" s="1776" t="s">
        <v>3229</v>
      </c>
      <c r="E338" s="1776" t="s">
        <v>3230</v>
      </c>
      <c r="F338" s="1776" t="s">
        <v>2391</v>
      </c>
      <c r="G338" s="1776" t="s">
        <v>3231</v>
      </c>
      <c r="H338" s="1776" t="s">
        <v>22</v>
      </c>
      <c r="I338" s="1776" t="s">
        <v>853</v>
      </c>
    </row>
    <row r="339" spans="1:9" ht="11.25" customHeight="1">
      <c r="A339" s="1776" t="s">
        <v>2246</v>
      </c>
      <c r="B339" s="1776" t="s">
        <v>16</v>
      </c>
      <c r="C339" s="1776" t="s">
        <v>3232</v>
      </c>
      <c r="D339" s="1776" t="s">
        <v>3233</v>
      </c>
      <c r="E339" s="1776" t="s">
        <v>3234</v>
      </c>
      <c r="F339" s="1776" t="s">
        <v>2312</v>
      </c>
      <c r="G339" s="1776" t="s">
        <v>3235</v>
      </c>
      <c r="H339" s="1776" t="s">
        <v>22</v>
      </c>
      <c r="I339" s="1776" t="s">
        <v>853</v>
      </c>
    </row>
    <row r="340" spans="1:9" ht="11.25" customHeight="1">
      <c r="A340" s="1776" t="s">
        <v>2246</v>
      </c>
      <c r="B340" s="1776" t="s">
        <v>16</v>
      </c>
      <c r="C340" s="1776" t="s">
        <v>3236</v>
      </c>
      <c r="D340" s="1776" t="s">
        <v>3237</v>
      </c>
      <c r="E340" s="1776" t="s">
        <v>3238</v>
      </c>
      <c r="F340" s="1776" t="s">
        <v>3239</v>
      </c>
      <c r="G340" s="1776" t="s">
        <v>3240</v>
      </c>
      <c r="H340" s="1776" t="s">
        <v>22</v>
      </c>
      <c r="I340" s="1776" t="s">
        <v>853</v>
      </c>
    </row>
    <row r="341" spans="1:9" ht="11.25" customHeight="1">
      <c r="A341" s="1776" t="s">
        <v>2246</v>
      </c>
      <c r="B341" s="1776" t="s">
        <v>16</v>
      </c>
      <c r="C341" s="1776" t="s">
        <v>2461</v>
      </c>
      <c r="D341" s="1776" t="s">
        <v>2462</v>
      </c>
      <c r="E341" s="1776" t="s">
        <v>2463</v>
      </c>
      <c r="F341" s="1776" t="s">
        <v>2359</v>
      </c>
      <c r="G341" s="1776" t="s">
        <v>2464</v>
      </c>
      <c r="H341" s="1776" t="s">
        <v>22</v>
      </c>
      <c r="I341" s="1776" t="s">
        <v>853</v>
      </c>
    </row>
    <row r="342" spans="1:9" ht="11.25" customHeight="1">
      <c r="A342" s="1776" t="s">
        <v>2246</v>
      </c>
      <c r="B342" s="1776" t="s">
        <v>16</v>
      </c>
      <c r="C342" s="1776" t="s">
        <v>2465</v>
      </c>
      <c r="D342" s="1776" t="s">
        <v>2466</v>
      </c>
      <c r="E342" s="1776" t="s">
        <v>2467</v>
      </c>
      <c r="F342" s="1776" t="s">
        <v>2468</v>
      </c>
      <c r="G342" s="1776" t="s">
        <v>2469</v>
      </c>
      <c r="H342" s="1776" t="s">
        <v>22</v>
      </c>
      <c r="I342" s="1776" t="s">
        <v>853</v>
      </c>
    </row>
    <row r="343" spans="1:9" ht="11.25" customHeight="1">
      <c r="A343" s="1776" t="s">
        <v>2246</v>
      </c>
      <c r="B343" s="1776" t="s">
        <v>16</v>
      </c>
      <c r="C343" s="1776" t="s">
        <v>3241</v>
      </c>
      <c r="D343" s="1776" t="s">
        <v>3242</v>
      </c>
      <c r="E343" s="1776" t="s">
        <v>3243</v>
      </c>
      <c r="F343" s="1776" t="s">
        <v>2473</v>
      </c>
      <c r="G343" s="1776" t="s">
        <v>3244</v>
      </c>
      <c r="H343" s="1776" t="s">
        <v>22</v>
      </c>
      <c r="I343" s="1776" t="s">
        <v>853</v>
      </c>
    </row>
    <row r="344" spans="1:9" ht="11.25" customHeight="1">
      <c r="A344" s="1776" t="s">
        <v>2246</v>
      </c>
      <c r="B344" s="1776" t="s">
        <v>16</v>
      </c>
      <c r="C344" s="1776" t="s">
        <v>3245</v>
      </c>
      <c r="D344" s="1776" t="s">
        <v>3246</v>
      </c>
      <c r="E344" s="1776" t="s">
        <v>3247</v>
      </c>
      <c r="F344" s="1776" t="s">
        <v>2473</v>
      </c>
      <c r="G344" s="1776" t="s">
        <v>3244</v>
      </c>
      <c r="H344" s="1776" t="s">
        <v>22</v>
      </c>
      <c r="I344" s="1776" t="s">
        <v>853</v>
      </c>
    </row>
    <row r="345" spans="1:9" ht="11.25" customHeight="1">
      <c r="A345" s="1776" t="s">
        <v>2246</v>
      </c>
      <c r="B345" s="1776" t="s">
        <v>16</v>
      </c>
      <c r="C345" s="1776" t="s">
        <v>2470</v>
      </c>
      <c r="D345" s="1776" t="s">
        <v>2471</v>
      </c>
      <c r="E345" s="1776" t="s">
        <v>2472</v>
      </c>
      <c r="F345" s="1776" t="s">
        <v>2473</v>
      </c>
      <c r="G345" s="1776" t="s">
        <v>2474</v>
      </c>
      <c r="H345" s="1776" t="s">
        <v>22</v>
      </c>
      <c r="I345" s="1776" t="s">
        <v>853</v>
      </c>
    </row>
    <row r="346" spans="1:9" ht="11.25" customHeight="1">
      <c r="A346" s="1776" t="s">
        <v>2246</v>
      </c>
      <c r="B346" s="1776" t="s">
        <v>16</v>
      </c>
      <c r="C346" s="1776" t="s">
        <v>2475</v>
      </c>
      <c r="D346" s="1776" t="s">
        <v>2476</v>
      </c>
      <c r="E346" s="1776" t="s">
        <v>2477</v>
      </c>
      <c r="F346" s="1776" t="s">
        <v>2478</v>
      </c>
      <c r="G346" s="1776" t="s">
        <v>2479</v>
      </c>
      <c r="H346" s="1776" t="s">
        <v>22</v>
      </c>
      <c r="I346" s="1776" t="s">
        <v>853</v>
      </c>
    </row>
    <row r="347" spans="1:9" ht="11.25" customHeight="1">
      <c r="A347" s="1776" t="s">
        <v>2246</v>
      </c>
      <c r="B347" s="1776" t="s">
        <v>16</v>
      </c>
      <c r="C347" s="1776" t="s">
        <v>2480</v>
      </c>
      <c r="D347" s="1776" t="s">
        <v>2481</v>
      </c>
      <c r="E347" s="1776" t="s">
        <v>2482</v>
      </c>
      <c r="F347" s="1776" t="s">
        <v>51</v>
      </c>
      <c r="G347" s="1776" t="s">
        <v>2483</v>
      </c>
      <c r="H347" s="1776" t="s">
        <v>22</v>
      </c>
      <c r="I347" s="1776" t="s">
        <v>853</v>
      </c>
    </row>
    <row r="348" spans="1:9" ht="11.25" customHeight="1">
      <c r="A348" s="1776" t="s">
        <v>2246</v>
      </c>
      <c r="B348" s="1776" t="s">
        <v>16</v>
      </c>
      <c r="C348" s="1776" t="s">
        <v>2484</v>
      </c>
      <c r="D348" s="1776" t="s">
        <v>2485</v>
      </c>
      <c r="E348" s="1776" t="s">
        <v>2486</v>
      </c>
      <c r="F348" s="1776" t="s">
        <v>2312</v>
      </c>
      <c r="G348" s="1776" t="s">
        <v>2487</v>
      </c>
      <c r="H348" s="1776" t="s">
        <v>22</v>
      </c>
      <c r="I348" s="1776" t="s">
        <v>853</v>
      </c>
    </row>
    <row r="349" spans="1:9" ht="11.25" customHeight="1">
      <c r="A349" s="1776" t="s">
        <v>2246</v>
      </c>
      <c r="B349" s="1776" t="s">
        <v>16</v>
      </c>
      <c r="C349" s="1776" t="s">
        <v>2488</v>
      </c>
      <c r="D349" s="1776" t="s">
        <v>2489</v>
      </c>
      <c r="E349" s="1776" t="s">
        <v>2490</v>
      </c>
      <c r="F349" s="1776" t="s">
        <v>2491</v>
      </c>
      <c r="G349" s="1776" t="s">
        <v>2492</v>
      </c>
      <c r="H349" s="1776" t="s">
        <v>22</v>
      </c>
      <c r="I349" s="1776" t="s">
        <v>853</v>
      </c>
    </row>
    <row r="350" spans="1:9" ht="11.25" customHeight="1">
      <c r="A350" s="1776" t="s">
        <v>2246</v>
      </c>
      <c r="B350" s="1776" t="s">
        <v>16</v>
      </c>
      <c r="C350" s="1776" t="s">
        <v>3248</v>
      </c>
      <c r="D350" s="1776" t="s">
        <v>3249</v>
      </c>
      <c r="E350" s="1776" t="s">
        <v>3250</v>
      </c>
      <c r="F350" s="1776" t="s">
        <v>2650</v>
      </c>
      <c r="G350" s="1776" t="s">
        <v>22</v>
      </c>
      <c r="H350" s="1776" t="s">
        <v>22</v>
      </c>
      <c r="I350" s="1776" t="s">
        <v>853</v>
      </c>
    </row>
    <row r="351" spans="1:9" ht="11.25" customHeight="1">
      <c r="A351" s="1776" t="s">
        <v>2246</v>
      </c>
      <c r="B351" s="1776" t="s">
        <v>16</v>
      </c>
      <c r="C351" s="1776" t="s">
        <v>3251</v>
      </c>
      <c r="D351" s="1776" t="s">
        <v>3252</v>
      </c>
      <c r="E351" s="1776" t="s">
        <v>3253</v>
      </c>
      <c r="F351" s="1776" t="s">
        <v>2312</v>
      </c>
      <c r="G351" s="1776" t="s">
        <v>2496</v>
      </c>
      <c r="H351" s="1776" t="s">
        <v>22</v>
      </c>
      <c r="I351" s="1776" t="s">
        <v>853</v>
      </c>
    </row>
    <row r="352" spans="1:9" ht="11.25" customHeight="1">
      <c r="A352" s="1776" t="s">
        <v>2246</v>
      </c>
      <c r="B352" s="1776" t="s">
        <v>16</v>
      </c>
      <c r="C352" s="1776" t="s">
        <v>3254</v>
      </c>
      <c r="D352" s="1776" t="s">
        <v>3255</v>
      </c>
      <c r="E352" s="1776" t="s">
        <v>3256</v>
      </c>
      <c r="F352" s="1776" t="s">
        <v>2359</v>
      </c>
      <c r="G352" s="1776" t="s">
        <v>22</v>
      </c>
      <c r="H352" s="1776" t="s">
        <v>22</v>
      </c>
      <c r="I352" s="1776" t="s">
        <v>853</v>
      </c>
    </row>
    <row r="353" spans="1:9" ht="11.25" customHeight="1">
      <c r="A353" s="1776" t="s">
        <v>2246</v>
      </c>
      <c r="B353" s="1776" t="s">
        <v>16</v>
      </c>
      <c r="C353" s="1776" t="s">
        <v>3257</v>
      </c>
      <c r="D353" s="1776" t="s">
        <v>3258</v>
      </c>
      <c r="E353" s="1776" t="s">
        <v>3259</v>
      </c>
      <c r="F353" s="1776" t="s">
        <v>2520</v>
      </c>
      <c r="G353" s="1776" t="s">
        <v>22</v>
      </c>
      <c r="H353" s="1776" t="s">
        <v>22</v>
      </c>
      <c r="I353" s="1776" t="s">
        <v>853</v>
      </c>
    </row>
    <row r="354" spans="1:9" ht="11.25" customHeight="1">
      <c r="A354" s="1776" t="s">
        <v>2246</v>
      </c>
      <c r="B354" s="1776" t="s">
        <v>16</v>
      </c>
      <c r="C354" s="1776" t="s">
        <v>3260</v>
      </c>
      <c r="D354" s="1776" t="s">
        <v>3261</v>
      </c>
      <c r="E354" s="1776" t="s">
        <v>3262</v>
      </c>
      <c r="F354" s="1776" t="s">
        <v>2359</v>
      </c>
      <c r="G354" s="1776" t="s">
        <v>3263</v>
      </c>
      <c r="H354" s="1776" t="s">
        <v>22</v>
      </c>
      <c r="I354" s="1776" t="s">
        <v>853</v>
      </c>
    </row>
    <row r="355" spans="1:9" ht="11.25" customHeight="1">
      <c r="A355" s="1776" t="s">
        <v>2246</v>
      </c>
      <c r="B355" s="1776" t="s">
        <v>16</v>
      </c>
      <c r="C355" s="1776" t="s">
        <v>3264</v>
      </c>
      <c r="D355" s="1776" t="s">
        <v>3265</v>
      </c>
      <c r="E355" s="1776" t="s">
        <v>3266</v>
      </c>
      <c r="F355" s="1776" t="s">
        <v>2430</v>
      </c>
      <c r="G355" s="1776" t="s">
        <v>22</v>
      </c>
      <c r="H355" s="1776" t="s">
        <v>22</v>
      </c>
      <c r="I355" s="1776" t="s">
        <v>853</v>
      </c>
    </row>
    <row r="356" spans="1:9" ht="11.25" customHeight="1">
      <c r="A356" s="1776" t="s">
        <v>2246</v>
      </c>
      <c r="B356" s="1776" t="s">
        <v>16</v>
      </c>
      <c r="C356" s="1776" t="s">
        <v>3267</v>
      </c>
      <c r="D356" s="1776" t="s">
        <v>3268</v>
      </c>
      <c r="E356" s="1776" t="s">
        <v>3269</v>
      </c>
      <c r="F356" s="1776" t="s">
        <v>2650</v>
      </c>
      <c r="G356" s="1776" t="s">
        <v>3270</v>
      </c>
      <c r="H356" s="1776" t="s">
        <v>22</v>
      </c>
      <c r="I356" s="1776" t="s">
        <v>853</v>
      </c>
    </row>
    <row r="357" spans="1:9" ht="11.25" customHeight="1">
      <c r="A357" s="1776" t="s">
        <v>2246</v>
      </c>
      <c r="B357" s="1776" t="s">
        <v>16</v>
      </c>
      <c r="C357" s="1776" t="s">
        <v>2501</v>
      </c>
      <c r="D357" s="1776" t="s">
        <v>2502</v>
      </c>
      <c r="E357" s="1776" t="s">
        <v>2503</v>
      </c>
      <c r="F357" s="1776" t="s">
        <v>2430</v>
      </c>
      <c r="G357" s="1776" t="s">
        <v>2504</v>
      </c>
      <c r="H357" s="1776" t="s">
        <v>22</v>
      </c>
      <c r="I357" s="1776" t="s">
        <v>853</v>
      </c>
    </row>
    <row r="358" spans="1:9" ht="11.25" customHeight="1">
      <c r="A358" s="1776" t="s">
        <v>2246</v>
      </c>
      <c r="B358" s="1776" t="s">
        <v>16</v>
      </c>
      <c r="C358" s="1776" t="s">
        <v>3271</v>
      </c>
      <c r="D358" s="1776" t="s">
        <v>3272</v>
      </c>
      <c r="E358" s="1776" t="s">
        <v>3273</v>
      </c>
      <c r="F358" s="1776" t="s">
        <v>2391</v>
      </c>
      <c r="G358" s="1776" t="s">
        <v>3274</v>
      </c>
      <c r="H358" s="1776" t="s">
        <v>22</v>
      </c>
      <c r="I358" s="1776" t="s">
        <v>853</v>
      </c>
    </row>
    <row r="359" spans="1:9" ht="11.25" customHeight="1">
      <c r="A359" s="1776" t="s">
        <v>2246</v>
      </c>
      <c r="B359" s="1776" t="s">
        <v>16</v>
      </c>
      <c r="C359" s="1776" t="s">
        <v>3275</v>
      </c>
      <c r="D359" s="1776" t="s">
        <v>3276</v>
      </c>
      <c r="E359" s="1776" t="s">
        <v>3277</v>
      </c>
      <c r="F359" s="1776" t="s">
        <v>2312</v>
      </c>
      <c r="G359" s="1776" t="s">
        <v>3278</v>
      </c>
      <c r="H359" s="1776" t="s">
        <v>22</v>
      </c>
      <c r="I359" s="1776" t="s">
        <v>853</v>
      </c>
    </row>
    <row r="360" spans="1:9" ht="11.25" customHeight="1">
      <c r="A360" s="1776" t="s">
        <v>2246</v>
      </c>
      <c r="B360" s="1776" t="s">
        <v>16</v>
      </c>
      <c r="C360" s="1776" t="s">
        <v>3279</v>
      </c>
      <c r="D360" s="1776" t="s">
        <v>3280</v>
      </c>
      <c r="E360" s="1776" t="s">
        <v>3281</v>
      </c>
      <c r="F360" s="1776" t="s">
        <v>2520</v>
      </c>
      <c r="G360" s="1776" t="s">
        <v>22</v>
      </c>
      <c r="H360" s="1776" t="s">
        <v>22</v>
      </c>
      <c r="I360" s="1776" t="s">
        <v>853</v>
      </c>
    </row>
    <row r="361" spans="1:9" ht="11.25" customHeight="1">
      <c r="A361" s="1776" t="s">
        <v>2246</v>
      </c>
      <c r="B361" s="1776" t="s">
        <v>16</v>
      </c>
      <c r="C361" s="1776" t="s">
        <v>2509</v>
      </c>
      <c r="D361" s="1776" t="s">
        <v>2510</v>
      </c>
      <c r="E361" s="1776" t="s">
        <v>2511</v>
      </c>
      <c r="F361" s="1776" t="s">
        <v>2430</v>
      </c>
      <c r="G361" s="1776" t="s">
        <v>2512</v>
      </c>
      <c r="H361" s="1776" t="s">
        <v>22</v>
      </c>
      <c r="I361" s="1776" t="s">
        <v>853</v>
      </c>
    </row>
    <row r="362" spans="1:9" ht="11.25" customHeight="1">
      <c r="A362" s="1776" t="s">
        <v>2246</v>
      </c>
      <c r="B362" s="1776" t="s">
        <v>16</v>
      </c>
      <c r="C362" s="1776" t="s">
        <v>3282</v>
      </c>
      <c r="D362" s="1776" t="s">
        <v>3283</v>
      </c>
      <c r="E362" s="1776" t="s">
        <v>3284</v>
      </c>
      <c r="F362" s="1776" t="s">
        <v>2650</v>
      </c>
      <c r="G362" s="1776" t="s">
        <v>3285</v>
      </c>
      <c r="H362" s="1776" t="s">
        <v>22</v>
      </c>
      <c r="I362" s="1776" t="s">
        <v>853</v>
      </c>
    </row>
    <row r="363" spans="1:9" ht="11.25" customHeight="1">
      <c r="A363" s="1776" t="s">
        <v>2246</v>
      </c>
      <c r="B363" s="1776" t="s">
        <v>16</v>
      </c>
      <c r="C363" s="1776" t="s">
        <v>13</v>
      </c>
      <c r="D363" s="1776" t="s">
        <v>46</v>
      </c>
      <c r="E363" s="1776" t="s">
        <v>49</v>
      </c>
      <c r="F363" s="1776" t="s">
        <v>51</v>
      </c>
      <c r="G363" s="1776" t="s">
        <v>2513</v>
      </c>
      <c r="H363" s="1776" t="s">
        <v>22</v>
      </c>
      <c r="I363" s="1776" t="s">
        <v>853</v>
      </c>
    </row>
    <row r="364" spans="1:9" ht="11.25" customHeight="1">
      <c r="A364" s="1776" t="s">
        <v>2246</v>
      </c>
      <c r="B364" s="1776" t="s">
        <v>16</v>
      </c>
      <c r="C364" s="1776" t="s">
        <v>3286</v>
      </c>
      <c r="D364" s="1776" t="s">
        <v>3287</v>
      </c>
      <c r="E364" s="1776" t="s">
        <v>3288</v>
      </c>
      <c r="F364" s="1776" t="s">
        <v>2439</v>
      </c>
      <c r="G364" s="1776" t="s">
        <v>22</v>
      </c>
      <c r="H364" s="1776" t="s">
        <v>22</v>
      </c>
      <c r="I364" s="1776" t="s">
        <v>853</v>
      </c>
    </row>
    <row r="365" spans="1:9" ht="11.25" customHeight="1">
      <c r="A365" s="1776" t="s">
        <v>2246</v>
      </c>
      <c r="B365" s="1776" t="s">
        <v>16</v>
      </c>
      <c r="C365" s="1776" t="s">
        <v>3289</v>
      </c>
      <c r="D365" s="1776" t="s">
        <v>3290</v>
      </c>
      <c r="E365" s="1776" t="s">
        <v>3291</v>
      </c>
      <c r="F365" s="1776" t="s">
        <v>2391</v>
      </c>
      <c r="G365" s="1776" t="s">
        <v>22</v>
      </c>
      <c r="H365" s="1776" t="s">
        <v>22</v>
      </c>
      <c r="I365" s="1776" t="s">
        <v>853</v>
      </c>
    </row>
    <row r="366" spans="1:9" ht="11.25" customHeight="1">
      <c r="A366" s="1776" t="s">
        <v>2246</v>
      </c>
      <c r="B366" s="1776" t="s">
        <v>16</v>
      </c>
      <c r="C366" s="1776" t="s">
        <v>2514</v>
      </c>
      <c r="D366" s="1776" t="s">
        <v>2515</v>
      </c>
      <c r="E366" s="1776" t="s">
        <v>2516</v>
      </c>
      <c r="F366" s="1776" t="s">
        <v>2359</v>
      </c>
      <c r="G366" s="1776" t="s">
        <v>22</v>
      </c>
      <c r="H366" s="1776" t="s">
        <v>22</v>
      </c>
      <c r="I366" s="1776" t="s">
        <v>853</v>
      </c>
    </row>
    <row r="367" spans="1:9" ht="11.25" customHeight="1">
      <c r="A367" s="1776" t="s">
        <v>2246</v>
      </c>
      <c r="B367" s="1776" t="s">
        <v>16</v>
      </c>
      <c r="C367" s="1776" t="s">
        <v>3292</v>
      </c>
      <c r="D367" s="1776" t="s">
        <v>3293</v>
      </c>
      <c r="E367" s="1776" t="s">
        <v>3294</v>
      </c>
      <c r="F367" s="1776" t="s">
        <v>2285</v>
      </c>
      <c r="G367" s="1776" t="s">
        <v>3295</v>
      </c>
      <c r="H367" s="1776" t="s">
        <v>22</v>
      </c>
      <c r="I367" s="1776" t="s">
        <v>853</v>
      </c>
    </row>
    <row r="368" spans="1:9" ht="11.25" customHeight="1">
      <c r="A368" s="1776" t="s">
        <v>2246</v>
      </c>
      <c r="B368" s="1776" t="s">
        <v>16</v>
      </c>
      <c r="C368" s="1776" t="s">
        <v>3296</v>
      </c>
      <c r="D368" s="1776" t="s">
        <v>3297</v>
      </c>
      <c r="E368" s="1776" t="s">
        <v>3298</v>
      </c>
      <c r="F368" s="1776" t="s">
        <v>2520</v>
      </c>
      <c r="G368" s="1776" t="s">
        <v>3299</v>
      </c>
      <c r="H368" s="1776" t="s">
        <v>22</v>
      </c>
      <c r="I368" s="1776" t="s">
        <v>853</v>
      </c>
    </row>
    <row r="369" spans="1:9" ht="11.25" customHeight="1">
      <c r="A369" s="1776" t="s">
        <v>2246</v>
      </c>
      <c r="B369" s="1776" t="s">
        <v>16</v>
      </c>
      <c r="C369" s="1776" t="s">
        <v>3300</v>
      </c>
      <c r="D369" s="1776" t="s">
        <v>3301</v>
      </c>
      <c r="E369" s="1776" t="s">
        <v>3302</v>
      </c>
      <c r="F369" s="1776" t="s">
        <v>2391</v>
      </c>
      <c r="G369" s="1776" t="s">
        <v>22</v>
      </c>
      <c r="H369" s="1776" t="s">
        <v>22</v>
      </c>
      <c r="I369" s="1776" t="s">
        <v>853</v>
      </c>
    </row>
    <row r="370" spans="1:9" ht="11.25" customHeight="1">
      <c r="A370" s="1776" t="s">
        <v>2246</v>
      </c>
      <c r="B370" s="1776" t="s">
        <v>16</v>
      </c>
      <c r="C370" s="1776" t="s">
        <v>3303</v>
      </c>
      <c r="D370" s="1776" t="s">
        <v>3304</v>
      </c>
      <c r="E370" s="1776" t="s">
        <v>3305</v>
      </c>
      <c r="F370" s="1776" t="s">
        <v>2391</v>
      </c>
      <c r="G370" s="1776" t="s">
        <v>3306</v>
      </c>
      <c r="H370" s="1776" t="s">
        <v>22</v>
      </c>
      <c r="I370" s="1776" t="s">
        <v>853</v>
      </c>
    </row>
    <row r="371" spans="1:9" ht="11.25" customHeight="1">
      <c r="A371" s="1776" t="s">
        <v>2246</v>
      </c>
      <c r="B371" s="1776" t="s">
        <v>16</v>
      </c>
      <c r="C371" s="1776" t="s">
        <v>2517</v>
      </c>
      <c r="D371" s="1776" t="s">
        <v>2518</v>
      </c>
      <c r="E371" s="1776" t="s">
        <v>2519</v>
      </c>
      <c r="F371" s="1776" t="s">
        <v>2520</v>
      </c>
      <c r="G371" s="1776" t="s">
        <v>2521</v>
      </c>
      <c r="H371" s="1776" t="s">
        <v>22</v>
      </c>
      <c r="I371" s="1776" t="s">
        <v>853</v>
      </c>
    </row>
    <row r="372" spans="1:9" ht="11.25" customHeight="1">
      <c r="A372" s="1776" t="s">
        <v>2246</v>
      </c>
      <c r="B372" s="1776" t="s">
        <v>16</v>
      </c>
      <c r="C372" s="1776" t="s">
        <v>3307</v>
      </c>
      <c r="D372" s="1776" t="s">
        <v>3308</v>
      </c>
      <c r="E372" s="1776" t="s">
        <v>3309</v>
      </c>
      <c r="F372" s="1776" t="s">
        <v>2359</v>
      </c>
      <c r="G372" s="1776" t="s">
        <v>22</v>
      </c>
      <c r="H372" s="1776" t="s">
        <v>22</v>
      </c>
      <c r="I372" s="1776" t="s">
        <v>853</v>
      </c>
    </row>
    <row r="373" spans="1:9" ht="11.25" customHeight="1">
      <c r="A373" s="1776" t="s">
        <v>2246</v>
      </c>
      <c r="B373" s="1776" t="s">
        <v>16</v>
      </c>
      <c r="C373" s="1776" t="s">
        <v>3310</v>
      </c>
      <c r="D373" s="1776" t="s">
        <v>3311</v>
      </c>
      <c r="E373" s="1776" t="s">
        <v>3312</v>
      </c>
      <c r="F373" s="1776" t="s">
        <v>2379</v>
      </c>
      <c r="G373" s="1776" t="s">
        <v>3313</v>
      </c>
      <c r="H373" s="1776" t="s">
        <v>22</v>
      </c>
      <c r="I373" s="1776" t="s">
        <v>853</v>
      </c>
    </row>
    <row r="374" spans="1:9" ht="11.25" customHeight="1">
      <c r="A374" s="1776" t="s">
        <v>2246</v>
      </c>
      <c r="B374" s="1776" t="s">
        <v>16</v>
      </c>
      <c r="C374" s="1776" t="s">
        <v>3314</v>
      </c>
      <c r="D374" s="1776" t="s">
        <v>3315</v>
      </c>
      <c r="E374" s="1776" t="s">
        <v>3316</v>
      </c>
      <c r="F374" s="1776" t="s">
        <v>2359</v>
      </c>
      <c r="G374" s="1776" t="s">
        <v>3317</v>
      </c>
      <c r="H374" s="1776" t="s">
        <v>22</v>
      </c>
      <c r="I374" s="1776" t="s">
        <v>853</v>
      </c>
    </row>
    <row r="375" spans="1:9" ht="11.25" customHeight="1">
      <c r="A375" s="1776" t="s">
        <v>2246</v>
      </c>
      <c r="B375" s="1776" t="s">
        <v>16</v>
      </c>
      <c r="C375" s="1776" t="s">
        <v>3318</v>
      </c>
      <c r="D375" s="1776" t="s">
        <v>3319</v>
      </c>
      <c r="E375" s="1776" t="s">
        <v>3320</v>
      </c>
      <c r="F375" s="1776" t="s">
        <v>2391</v>
      </c>
      <c r="G375" s="1776" t="s">
        <v>22</v>
      </c>
      <c r="H375" s="1776" t="s">
        <v>22</v>
      </c>
      <c r="I375" s="1776" t="s">
        <v>853</v>
      </c>
    </row>
    <row r="376" spans="1:9" ht="11.25" customHeight="1">
      <c r="A376" s="1776" t="s">
        <v>2246</v>
      </c>
      <c r="B376" s="1776" t="s">
        <v>16</v>
      </c>
      <c r="C376" s="1776" t="s">
        <v>3321</v>
      </c>
      <c r="D376" s="1776" t="s">
        <v>3322</v>
      </c>
      <c r="E376" s="1776" t="s">
        <v>3323</v>
      </c>
      <c r="F376" s="1776" t="s">
        <v>2391</v>
      </c>
      <c r="G376" s="1776" t="s">
        <v>3324</v>
      </c>
      <c r="H376" s="1776" t="s">
        <v>22</v>
      </c>
      <c r="I376" s="1776" t="s">
        <v>853</v>
      </c>
    </row>
    <row r="377" spans="1:9" ht="11.25" customHeight="1">
      <c r="A377" s="1776" t="s">
        <v>2246</v>
      </c>
      <c r="B377" s="1776" t="s">
        <v>16</v>
      </c>
      <c r="C377" s="1776" t="s">
        <v>3325</v>
      </c>
      <c r="D377" s="1776" t="s">
        <v>3326</v>
      </c>
      <c r="E377" s="1776" t="s">
        <v>3327</v>
      </c>
      <c r="F377" s="1776" t="s">
        <v>2407</v>
      </c>
      <c r="G377" s="1776" t="s">
        <v>3328</v>
      </c>
      <c r="H377" s="1776" t="s">
        <v>22</v>
      </c>
      <c r="I377" s="1776" t="s">
        <v>853</v>
      </c>
    </row>
    <row r="378" spans="1:9" ht="11.25" customHeight="1">
      <c r="A378" s="1776" t="s">
        <v>2246</v>
      </c>
      <c r="B378" s="1776" t="s">
        <v>16</v>
      </c>
      <c r="C378" s="1776" t="s">
        <v>3329</v>
      </c>
      <c r="D378" s="1776" t="s">
        <v>3330</v>
      </c>
      <c r="E378" s="1776" t="s">
        <v>3331</v>
      </c>
      <c r="F378" s="1776" t="s">
        <v>2439</v>
      </c>
      <c r="G378" s="1776" t="s">
        <v>3332</v>
      </c>
      <c r="H378" s="1776" t="s">
        <v>22</v>
      </c>
      <c r="I378" s="1776" t="s">
        <v>853</v>
      </c>
    </row>
    <row r="379" spans="1:9" ht="11.25" customHeight="1">
      <c r="A379" s="1776" t="s">
        <v>2246</v>
      </c>
      <c r="B379" s="1776" t="s">
        <v>16</v>
      </c>
      <c r="C379" s="1776" t="s">
        <v>3333</v>
      </c>
      <c r="D379" s="1776" t="s">
        <v>3334</v>
      </c>
      <c r="E379" s="1776" t="s">
        <v>3335</v>
      </c>
      <c r="F379" s="1776" t="s">
        <v>2359</v>
      </c>
      <c r="G379" s="1776" t="s">
        <v>22</v>
      </c>
      <c r="H379" s="1776" t="s">
        <v>22</v>
      </c>
      <c r="I379" s="1776" t="s">
        <v>853</v>
      </c>
    </row>
    <row r="380" spans="1:9" ht="11.25" customHeight="1">
      <c r="A380" s="1776" t="s">
        <v>2246</v>
      </c>
      <c r="B380" s="1776" t="s">
        <v>16</v>
      </c>
      <c r="C380" s="1776" t="s">
        <v>2522</v>
      </c>
      <c r="D380" s="1776" t="s">
        <v>2523</v>
      </c>
      <c r="E380" s="1776" t="s">
        <v>2524</v>
      </c>
      <c r="F380" s="1776" t="s">
        <v>2520</v>
      </c>
      <c r="G380" s="1776" t="s">
        <v>2525</v>
      </c>
      <c r="H380" s="1776" t="s">
        <v>22</v>
      </c>
      <c r="I380" s="1776" t="s">
        <v>853</v>
      </c>
    </row>
    <row r="381" spans="1:9" ht="11.25" customHeight="1">
      <c r="A381" s="1776" t="s">
        <v>2246</v>
      </c>
      <c r="B381" s="1776" t="s">
        <v>16</v>
      </c>
      <c r="C381" s="1776" t="s">
        <v>3336</v>
      </c>
      <c r="D381" s="1776" t="s">
        <v>3337</v>
      </c>
      <c r="E381" s="1776" t="s">
        <v>3338</v>
      </c>
      <c r="F381" s="1776" t="s">
        <v>2520</v>
      </c>
      <c r="G381" s="1776" t="s">
        <v>22</v>
      </c>
      <c r="H381" s="1776" t="s">
        <v>22</v>
      </c>
      <c r="I381" s="1776" t="s">
        <v>853</v>
      </c>
    </row>
    <row r="382" spans="1:9" ht="11.25" customHeight="1">
      <c r="A382" s="1776" t="s">
        <v>2246</v>
      </c>
      <c r="B382" s="1776" t="s">
        <v>16</v>
      </c>
      <c r="C382" s="1776" t="s">
        <v>3339</v>
      </c>
      <c r="D382" s="1776" t="s">
        <v>3340</v>
      </c>
      <c r="E382" s="1776" t="s">
        <v>3341</v>
      </c>
      <c r="F382" s="1776" t="s">
        <v>2439</v>
      </c>
      <c r="G382" s="1776" t="s">
        <v>3342</v>
      </c>
      <c r="H382" s="1776" t="s">
        <v>22</v>
      </c>
      <c r="I382" s="1776" t="s">
        <v>853</v>
      </c>
    </row>
    <row r="383" spans="1:9" ht="11.25" customHeight="1">
      <c r="A383" s="1776" t="s">
        <v>2246</v>
      </c>
      <c r="B383" s="1776" t="s">
        <v>16</v>
      </c>
      <c r="C383" s="1776" t="s">
        <v>2526</v>
      </c>
      <c r="D383" s="1776" t="s">
        <v>2527</v>
      </c>
      <c r="E383" s="1776" t="s">
        <v>2528</v>
      </c>
      <c r="F383" s="1776" t="s">
        <v>2364</v>
      </c>
      <c r="G383" s="1776" t="s">
        <v>2529</v>
      </c>
      <c r="H383" s="1776" t="s">
        <v>22</v>
      </c>
      <c r="I383" s="1776" t="s">
        <v>853</v>
      </c>
    </row>
    <row r="384" spans="1:9" ht="11.25" customHeight="1">
      <c r="A384" s="1776" t="s">
        <v>2246</v>
      </c>
      <c r="B384" s="1776" t="s">
        <v>16</v>
      </c>
      <c r="C384" s="1776" t="s">
        <v>3343</v>
      </c>
      <c r="D384" s="1776" t="s">
        <v>3344</v>
      </c>
      <c r="E384" s="1776" t="s">
        <v>3345</v>
      </c>
      <c r="F384" s="1776" t="s">
        <v>3061</v>
      </c>
      <c r="G384" s="1776" t="s">
        <v>3346</v>
      </c>
      <c r="H384" s="1776" t="s">
        <v>22</v>
      </c>
      <c r="I384" s="1776" t="s">
        <v>853</v>
      </c>
    </row>
    <row r="385" spans="1:9" ht="11.25" customHeight="1">
      <c r="A385" s="1776" t="s">
        <v>2246</v>
      </c>
      <c r="B385" s="1776" t="s">
        <v>16</v>
      </c>
      <c r="C385" s="1776" t="s">
        <v>3347</v>
      </c>
      <c r="D385" s="1776" t="s">
        <v>3348</v>
      </c>
      <c r="E385" s="1776" t="s">
        <v>3349</v>
      </c>
      <c r="F385" s="1776" t="s">
        <v>2391</v>
      </c>
      <c r="G385" s="1776" t="s">
        <v>22</v>
      </c>
      <c r="H385" s="1776" t="s">
        <v>22</v>
      </c>
      <c r="I385" s="1776" t="s">
        <v>853</v>
      </c>
    </row>
    <row r="386" spans="1:9" ht="11.25" customHeight="1">
      <c r="A386" s="1776" t="s">
        <v>2246</v>
      </c>
      <c r="B386" s="1776" t="s">
        <v>16</v>
      </c>
      <c r="C386" s="1776" t="s">
        <v>3350</v>
      </c>
      <c r="D386" s="1776" t="s">
        <v>3351</v>
      </c>
      <c r="E386" s="1776" t="s">
        <v>3352</v>
      </c>
      <c r="F386" s="1776" t="s">
        <v>2359</v>
      </c>
      <c r="G386" s="1776" t="s">
        <v>22</v>
      </c>
      <c r="H386" s="1776" t="s">
        <v>22</v>
      </c>
      <c r="I386" s="1776" t="s">
        <v>853</v>
      </c>
    </row>
    <row r="387" spans="1:9" ht="11.25" customHeight="1">
      <c r="A387" s="1776" t="s">
        <v>2246</v>
      </c>
      <c r="B387" s="1776" t="s">
        <v>16</v>
      </c>
      <c r="C387" s="1776" t="s">
        <v>2551</v>
      </c>
      <c r="D387" s="1776" t="s">
        <v>2552</v>
      </c>
      <c r="E387" s="1776" t="s">
        <v>2553</v>
      </c>
      <c r="F387" s="1776" t="s">
        <v>2335</v>
      </c>
      <c r="G387" s="1776" t="s">
        <v>2550</v>
      </c>
      <c r="H387" s="1776" t="s">
        <v>22</v>
      </c>
      <c r="I387" s="1776" t="s">
        <v>853</v>
      </c>
    </row>
    <row r="388" spans="1:9" ht="11.25" customHeight="1">
      <c r="A388" s="1776" t="s">
        <v>2246</v>
      </c>
      <c r="B388" s="1776" t="s">
        <v>16</v>
      </c>
      <c r="C388" s="1776" t="s">
        <v>2554</v>
      </c>
      <c r="D388" s="1776" t="s">
        <v>2555</v>
      </c>
      <c r="E388" s="1776" t="s">
        <v>2556</v>
      </c>
      <c r="F388" s="1776" t="s">
        <v>2557</v>
      </c>
      <c r="G388" s="1776" t="s">
        <v>2558</v>
      </c>
      <c r="H388" s="1776" t="s">
        <v>22</v>
      </c>
      <c r="I388" s="1776" t="s">
        <v>853</v>
      </c>
    </row>
    <row r="389" spans="1:9" ht="11.25" customHeight="1">
      <c r="A389" s="1776" t="s">
        <v>2246</v>
      </c>
      <c r="B389" s="1776" t="s">
        <v>16</v>
      </c>
      <c r="C389" s="1776" t="s">
        <v>2559</v>
      </c>
      <c r="D389" s="1776" t="s">
        <v>2560</v>
      </c>
      <c r="E389" s="1776" t="s">
        <v>2561</v>
      </c>
      <c r="F389" s="1776" t="s">
        <v>2335</v>
      </c>
      <c r="G389" s="1776" t="s">
        <v>2562</v>
      </c>
      <c r="H389" s="1776" t="s">
        <v>22</v>
      </c>
      <c r="I389" s="1776" t="s">
        <v>853</v>
      </c>
    </row>
    <row r="390" spans="1:9" ht="11.25" customHeight="1">
      <c r="A390" s="1776" t="s">
        <v>2246</v>
      </c>
      <c r="B390" s="1776" t="s">
        <v>16</v>
      </c>
      <c r="C390" s="1776" t="s">
        <v>3353</v>
      </c>
      <c r="D390" s="1776" t="s">
        <v>3354</v>
      </c>
      <c r="E390" s="1776" t="s">
        <v>3355</v>
      </c>
      <c r="F390" s="1776" t="s">
        <v>2439</v>
      </c>
      <c r="G390" s="1776" t="s">
        <v>3356</v>
      </c>
      <c r="H390" s="1776" t="s">
        <v>22</v>
      </c>
      <c r="I390" s="1776" t="s">
        <v>853</v>
      </c>
    </row>
    <row r="391" spans="1:9" ht="11.25" customHeight="1">
      <c r="A391" s="1776" t="s">
        <v>2246</v>
      </c>
      <c r="B391" s="1776" t="s">
        <v>16</v>
      </c>
      <c r="C391" s="1776" t="s">
        <v>3357</v>
      </c>
      <c r="D391" s="1776" t="s">
        <v>3358</v>
      </c>
      <c r="E391" s="1776" t="s">
        <v>3359</v>
      </c>
      <c r="F391" s="1776" t="s">
        <v>2520</v>
      </c>
      <c r="G391" s="1776" t="s">
        <v>3360</v>
      </c>
      <c r="H391" s="1776" t="s">
        <v>22</v>
      </c>
      <c r="I391" s="1776" t="s">
        <v>853</v>
      </c>
    </row>
    <row r="392" spans="1:9" ht="11.25" customHeight="1">
      <c r="A392" s="1776" t="s">
        <v>2246</v>
      </c>
      <c r="B392" s="1776" t="s">
        <v>16</v>
      </c>
      <c r="C392" s="1776" t="s">
        <v>3361</v>
      </c>
      <c r="D392" s="1776" t="s">
        <v>3362</v>
      </c>
      <c r="E392" s="1776" t="s">
        <v>3363</v>
      </c>
      <c r="F392" s="1776" t="s">
        <v>2760</v>
      </c>
      <c r="G392" s="1776" t="s">
        <v>3364</v>
      </c>
      <c r="H392" s="1776" t="s">
        <v>22</v>
      </c>
      <c r="I392" s="1776" t="s">
        <v>853</v>
      </c>
    </row>
    <row r="393" spans="1:9" ht="11.25" customHeight="1">
      <c r="A393" s="1776" t="s">
        <v>2246</v>
      </c>
      <c r="B393" s="1776" t="s">
        <v>16</v>
      </c>
      <c r="C393" s="1776" t="s">
        <v>3365</v>
      </c>
      <c r="D393" s="1776" t="s">
        <v>3366</v>
      </c>
      <c r="E393" s="1776" t="s">
        <v>3367</v>
      </c>
      <c r="F393" s="1776" t="s">
        <v>2359</v>
      </c>
      <c r="G393" s="1776" t="s">
        <v>3368</v>
      </c>
      <c r="H393" s="1776" t="s">
        <v>22</v>
      </c>
      <c r="I393" s="1776" t="s">
        <v>853</v>
      </c>
    </row>
    <row r="394" spans="1:9" ht="11.25" customHeight="1">
      <c r="A394" s="1776" t="s">
        <v>2246</v>
      </c>
      <c r="B394" s="1776" t="s">
        <v>16</v>
      </c>
      <c r="C394" s="1776" t="s">
        <v>2567</v>
      </c>
      <c r="D394" s="1776" t="s">
        <v>2568</v>
      </c>
      <c r="E394" s="1776" t="s">
        <v>2569</v>
      </c>
      <c r="F394" s="1776" t="s">
        <v>2570</v>
      </c>
      <c r="G394" s="1776" t="s">
        <v>2571</v>
      </c>
      <c r="H394" s="1776" t="s">
        <v>22</v>
      </c>
      <c r="I394" s="1776" t="s">
        <v>853</v>
      </c>
    </row>
    <row r="395" spans="1:9" ht="11.25" customHeight="1">
      <c r="A395" s="1776" t="s">
        <v>2246</v>
      </c>
      <c r="B395" s="1776" t="s">
        <v>16</v>
      </c>
      <c r="C395" s="1776" t="s">
        <v>2572</v>
      </c>
      <c r="D395" s="1776" t="s">
        <v>2573</v>
      </c>
      <c r="E395" s="1776" t="s">
        <v>2574</v>
      </c>
      <c r="F395" s="1776" t="s">
        <v>2364</v>
      </c>
      <c r="G395" s="1776" t="s">
        <v>2575</v>
      </c>
      <c r="H395" s="1776" t="s">
        <v>22</v>
      </c>
      <c r="I395" s="1776" t="s">
        <v>853</v>
      </c>
    </row>
    <row r="396" spans="1:9" ht="11.25" customHeight="1">
      <c r="A396" s="1776" t="s">
        <v>2246</v>
      </c>
      <c r="B396" s="1776" t="s">
        <v>16</v>
      </c>
      <c r="C396" s="1776" t="s">
        <v>3369</v>
      </c>
      <c r="D396" s="1776" t="s">
        <v>3370</v>
      </c>
      <c r="E396" s="1776" t="s">
        <v>3371</v>
      </c>
      <c r="F396" s="1776" t="s">
        <v>2430</v>
      </c>
      <c r="G396" s="1776" t="s">
        <v>22</v>
      </c>
      <c r="H396" s="1776" t="s">
        <v>22</v>
      </c>
      <c r="I396" s="1776" t="s">
        <v>853</v>
      </c>
    </row>
    <row r="397" spans="1:9" ht="11.25" customHeight="1">
      <c r="A397" s="1776" t="s">
        <v>2246</v>
      </c>
      <c r="B397" s="1776" t="s">
        <v>16</v>
      </c>
      <c r="C397" s="1776" t="s">
        <v>3372</v>
      </c>
      <c r="D397" s="1776" t="s">
        <v>3373</v>
      </c>
      <c r="E397" s="1776" t="s">
        <v>3374</v>
      </c>
      <c r="F397" s="1776" t="s">
        <v>2491</v>
      </c>
      <c r="G397" s="1776" t="s">
        <v>3375</v>
      </c>
      <c r="H397" s="1776" t="s">
        <v>22</v>
      </c>
      <c r="I397" s="1776" t="s">
        <v>853</v>
      </c>
    </row>
    <row r="398" spans="1:9" ht="11.25" customHeight="1">
      <c r="A398" s="1776" t="s">
        <v>2246</v>
      </c>
      <c r="B398" s="1776" t="s">
        <v>16</v>
      </c>
      <c r="C398" s="1776" t="s">
        <v>3376</v>
      </c>
      <c r="D398" s="1776" t="s">
        <v>3377</v>
      </c>
      <c r="E398" s="1776" t="s">
        <v>3378</v>
      </c>
      <c r="F398" s="1776" t="s">
        <v>2491</v>
      </c>
      <c r="G398" s="1776" t="s">
        <v>3379</v>
      </c>
      <c r="H398" s="1776" t="s">
        <v>22</v>
      </c>
      <c r="I398" s="1776" t="s">
        <v>853</v>
      </c>
    </row>
    <row r="399" spans="1:9" ht="11.25" customHeight="1">
      <c r="A399" s="1776" t="s">
        <v>2246</v>
      </c>
      <c r="B399" s="1776" t="s">
        <v>16</v>
      </c>
      <c r="C399" s="1776" t="s">
        <v>3380</v>
      </c>
      <c r="D399" s="1776" t="s">
        <v>3381</v>
      </c>
      <c r="E399" s="1776" t="s">
        <v>3382</v>
      </c>
      <c r="F399" s="1776" t="s">
        <v>2478</v>
      </c>
      <c r="G399" s="1776" t="s">
        <v>22</v>
      </c>
      <c r="H399" s="1776" t="s">
        <v>22</v>
      </c>
      <c r="I399" s="1776" t="s">
        <v>853</v>
      </c>
    </row>
    <row r="400" spans="1:9" ht="11.25" customHeight="1">
      <c r="A400" s="1776" t="s">
        <v>2246</v>
      </c>
      <c r="B400" s="1776" t="s">
        <v>16</v>
      </c>
      <c r="C400" s="1776" t="s">
        <v>3383</v>
      </c>
      <c r="D400" s="1776" t="s">
        <v>3384</v>
      </c>
      <c r="E400" s="1776" t="s">
        <v>3385</v>
      </c>
      <c r="F400" s="1776" t="s">
        <v>2321</v>
      </c>
      <c r="G400" s="1776" t="s">
        <v>22</v>
      </c>
      <c r="H400" s="1776" t="s">
        <v>22</v>
      </c>
      <c r="I400" s="1776" t="s">
        <v>853</v>
      </c>
    </row>
    <row r="401" spans="1:9" ht="11.25" customHeight="1">
      <c r="A401" s="1776" t="s">
        <v>2246</v>
      </c>
      <c r="B401" s="1776" t="s">
        <v>16</v>
      </c>
      <c r="C401" s="1776" t="s">
        <v>3386</v>
      </c>
      <c r="D401" s="1776" t="s">
        <v>3387</v>
      </c>
      <c r="E401" s="1776" t="s">
        <v>3388</v>
      </c>
      <c r="F401" s="1776" t="s">
        <v>2321</v>
      </c>
      <c r="G401" s="1776" t="s">
        <v>3389</v>
      </c>
      <c r="H401" s="1776" t="s">
        <v>22</v>
      </c>
      <c r="I401" s="1776" t="s">
        <v>853</v>
      </c>
    </row>
    <row r="402" spans="1:9" ht="11.25" customHeight="1">
      <c r="A402" s="1776" t="s">
        <v>2246</v>
      </c>
      <c r="B402" s="1776" t="s">
        <v>16</v>
      </c>
      <c r="C402" s="1776" t="s">
        <v>3390</v>
      </c>
      <c r="D402" s="1776" t="s">
        <v>3391</v>
      </c>
      <c r="E402" s="1776" t="s">
        <v>3392</v>
      </c>
      <c r="F402" s="1776" t="s">
        <v>2478</v>
      </c>
      <c r="G402" s="1776" t="s">
        <v>3393</v>
      </c>
      <c r="H402" s="1776" t="s">
        <v>22</v>
      </c>
      <c r="I402" s="1776" t="s">
        <v>853</v>
      </c>
    </row>
    <row r="403" spans="1:9" ht="11.25" customHeight="1">
      <c r="A403" s="1776" t="s">
        <v>2246</v>
      </c>
      <c r="B403" s="1776" t="s">
        <v>16</v>
      </c>
      <c r="C403" s="1776" t="s">
        <v>3394</v>
      </c>
      <c r="D403" s="1776" t="s">
        <v>3395</v>
      </c>
      <c r="E403" s="1776" t="s">
        <v>3396</v>
      </c>
      <c r="F403" s="1776" t="s">
        <v>2542</v>
      </c>
      <c r="G403" s="1776" t="s">
        <v>22</v>
      </c>
      <c r="H403" s="1776" t="s">
        <v>22</v>
      </c>
      <c r="I403" s="1776" t="s">
        <v>853</v>
      </c>
    </row>
    <row r="404" spans="1:9" ht="11.25" customHeight="1">
      <c r="A404" s="1776" t="s">
        <v>2246</v>
      </c>
      <c r="B404" s="1776" t="s">
        <v>16</v>
      </c>
      <c r="C404" s="1776" t="s">
        <v>3397</v>
      </c>
      <c r="D404" s="1776" t="s">
        <v>3398</v>
      </c>
      <c r="E404" s="1776" t="s">
        <v>3399</v>
      </c>
      <c r="F404" s="1776" t="s">
        <v>2542</v>
      </c>
      <c r="G404" s="1776" t="s">
        <v>22</v>
      </c>
      <c r="H404" s="1776" t="s">
        <v>22</v>
      </c>
      <c r="I404" s="1776" t="s">
        <v>853</v>
      </c>
    </row>
    <row r="405" spans="1:9" ht="11.25" customHeight="1">
      <c r="A405" s="1776" t="s">
        <v>2246</v>
      </c>
      <c r="B405" s="1776" t="s">
        <v>16</v>
      </c>
      <c r="C405" s="1776" t="s">
        <v>3400</v>
      </c>
      <c r="D405" s="1776" t="s">
        <v>3401</v>
      </c>
      <c r="E405" s="1776" t="s">
        <v>3402</v>
      </c>
      <c r="F405" s="1776" t="s">
        <v>2617</v>
      </c>
      <c r="G405" s="1776" t="s">
        <v>3403</v>
      </c>
      <c r="H405" s="1776" t="s">
        <v>22</v>
      </c>
      <c r="I405" s="1776" t="s">
        <v>853</v>
      </c>
    </row>
    <row r="406" spans="1:9" ht="11.25" customHeight="1">
      <c r="A406" s="1776" t="s">
        <v>2246</v>
      </c>
      <c r="B406" s="1776" t="s">
        <v>16</v>
      </c>
      <c r="C406" s="1776" t="s">
        <v>3404</v>
      </c>
      <c r="D406" s="1776" t="s">
        <v>3405</v>
      </c>
      <c r="E406" s="1776" t="s">
        <v>3406</v>
      </c>
      <c r="F406" s="1776" t="s">
        <v>2478</v>
      </c>
      <c r="G406" s="1776" t="s">
        <v>3407</v>
      </c>
      <c r="H406" s="1776" t="s">
        <v>22</v>
      </c>
      <c r="I406" s="1776" t="s">
        <v>853</v>
      </c>
    </row>
    <row r="407" spans="1:9" ht="11.25" customHeight="1">
      <c r="A407" s="1776" t="s">
        <v>2246</v>
      </c>
      <c r="B407" s="1776" t="s">
        <v>16</v>
      </c>
      <c r="C407" s="1776" t="s">
        <v>3408</v>
      </c>
      <c r="D407" s="1776" t="s">
        <v>3409</v>
      </c>
      <c r="E407" s="1776" t="s">
        <v>3410</v>
      </c>
      <c r="F407" s="1776" t="s">
        <v>2478</v>
      </c>
      <c r="G407" s="1776" t="s">
        <v>3411</v>
      </c>
      <c r="H407" s="1776" t="s">
        <v>22</v>
      </c>
      <c r="I407" s="1776" t="s">
        <v>853</v>
      </c>
    </row>
    <row r="408" spans="1:9" ht="11.25" customHeight="1">
      <c r="A408" s="1776" t="s">
        <v>2246</v>
      </c>
      <c r="B408" s="1776" t="s">
        <v>16</v>
      </c>
      <c r="C408" s="1776" t="s">
        <v>3412</v>
      </c>
      <c r="D408" s="1776" t="s">
        <v>3413</v>
      </c>
      <c r="E408" s="1776" t="s">
        <v>3414</v>
      </c>
      <c r="F408" s="1776" t="s">
        <v>2478</v>
      </c>
      <c r="G408" s="1776" t="s">
        <v>22</v>
      </c>
      <c r="H408" s="1776" t="s">
        <v>22</v>
      </c>
      <c r="I408" s="1776" t="s">
        <v>853</v>
      </c>
    </row>
    <row r="409" spans="1:9" ht="11.25" customHeight="1">
      <c r="A409" s="1776" t="s">
        <v>2246</v>
      </c>
      <c r="B409" s="1776" t="s">
        <v>16</v>
      </c>
      <c r="C409" s="1776" t="s">
        <v>3415</v>
      </c>
      <c r="D409" s="1776" t="s">
        <v>3416</v>
      </c>
      <c r="E409" s="1776" t="s">
        <v>3417</v>
      </c>
      <c r="F409" s="1776" t="s">
        <v>2425</v>
      </c>
      <c r="G409" s="1776" t="s">
        <v>22</v>
      </c>
      <c r="H409" s="1776" t="s">
        <v>22</v>
      </c>
      <c r="I409" s="1776" t="s">
        <v>853</v>
      </c>
    </row>
    <row r="410" spans="1:9" ht="11.25" customHeight="1">
      <c r="A410" s="1776" t="s">
        <v>2246</v>
      </c>
      <c r="B410" s="1776" t="s">
        <v>16</v>
      </c>
      <c r="C410" s="1776" t="s">
        <v>3418</v>
      </c>
      <c r="D410" s="1776" t="s">
        <v>3419</v>
      </c>
      <c r="E410" s="1776" t="s">
        <v>3420</v>
      </c>
      <c r="F410" s="1776" t="s">
        <v>2520</v>
      </c>
      <c r="G410" s="1776" t="s">
        <v>22</v>
      </c>
      <c r="H410" s="1776" t="s">
        <v>22</v>
      </c>
      <c r="I410" s="1776" t="s">
        <v>853</v>
      </c>
    </row>
    <row r="411" spans="1:9" ht="11.25" customHeight="1">
      <c r="A411" s="1776" t="s">
        <v>2246</v>
      </c>
      <c r="B411" s="1776" t="s">
        <v>16</v>
      </c>
      <c r="C411" s="1776" t="s">
        <v>3421</v>
      </c>
      <c r="D411" s="1776" t="s">
        <v>3422</v>
      </c>
      <c r="E411" s="1776" t="s">
        <v>3423</v>
      </c>
      <c r="F411" s="1776" t="s">
        <v>2478</v>
      </c>
      <c r="G411" s="1776" t="s">
        <v>3424</v>
      </c>
      <c r="H411" s="1776" t="s">
        <v>22</v>
      </c>
      <c r="I411" s="1776" t="s">
        <v>853</v>
      </c>
    </row>
    <row r="412" spans="1:9" ht="11.25" customHeight="1">
      <c r="A412" s="1776" t="s">
        <v>2246</v>
      </c>
      <c r="B412" s="1776" t="s">
        <v>16</v>
      </c>
      <c r="C412" s="1776" t="s">
        <v>3425</v>
      </c>
      <c r="D412" s="1776" t="s">
        <v>3422</v>
      </c>
      <c r="E412" s="1776" t="s">
        <v>3426</v>
      </c>
      <c r="F412" s="1776" t="s">
        <v>2918</v>
      </c>
      <c r="G412" s="1776" t="s">
        <v>22</v>
      </c>
      <c r="H412" s="1776" t="s">
        <v>22</v>
      </c>
      <c r="I412" s="1776" t="s">
        <v>853</v>
      </c>
    </row>
    <row r="413" spans="1:9" ht="11.25" customHeight="1">
      <c r="A413" s="1776" t="s">
        <v>2246</v>
      </c>
      <c r="B413" s="1776" t="s">
        <v>16</v>
      </c>
      <c r="C413" s="1776" t="s">
        <v>3427</v>
      </c>
      <c r="D413" s="1776" t="s">
        <v>3428</v>
      </c>
      <c r="E413" s="1776" t="s">
        <v>3429</v>
      </c>
      <c r="F413" s="1776" t="s">
        <v>2425</v>
      </c>
      <c r="G413" s="1776" t="s">
        <v>22</v>
      </c>
      <c r="H413" s="1776" t="s">
        <v>22</v>
      </c>
      <c r="I413" s="1776" t="s">
        <v>853</v>
      </c>
    </row>
    <row r="414" spans="1:9" ht="11.25" customHeight="1">
      <c r="A414" s="1776" t="s">
        <v>2246</v>
      </c>
      <c r="B414" s="1776" t="s">
        <v>16</v>
      </c>
      <c r="C414" s="1776" t="s">
        <v>3430</v>
      </c>
      <c r="D414" s="1776" t="s">
        <v>3431</v>
      </c>
      <c r="E414" s="1776" t="s">
        <v>3432</v>
      </c>
      <c r="F414" s="1776" t="s">
        <v>2299</v>
      </c>
      <c r="G414" s="1776" t="s">
        <v>22</v>
      </c>
      <c r="H414" s="1776" t="s">
        <v>22</v>
      </c>
      <c r="I414" s="1776" t="s">
        <v>853</v>
      </c>
    </row>
    <row r="415" spans="1:9" ht="11.25" customHeight="1">
      <c r="A415" s="1776" t="s">
        <v>2246</v>
      </c>
      <c r="B415" s="1776" t="s">
        <v>16</v>
      </c>
      <c r="C415" s="1776" t="s">
        <v>3433</v>
      </c>
      <c r="D415" s="1776" t="s">
        <v>3434</v>
      </c>
      <c r="E415" s="1776" t="s">
        <v>3435</v>
      </c>
      <c r="F415" s="1776" t="s">
        <v>2425</v>
      </c>
      <c r="G415" s="1776" t="s">
        <v>3436</v>
      </c>
      <c r="H415" s="1776" t="s">
        <v>22</v>
      </c>
      <c r="I415" s="1776" t="s">
        <v>853</v>
      </c>
    </row>
    <row r="416" spans="1:9" ht="11.25" customHeight="1">
      <c r="A416" s="1776" t="s">
        <v>2246</v>
      </c>
      <c r="B416" s="1776" t="s">
        <v>16</v>
      </c>
      <c r="C416" s="1776" t="s">
        <v>3437</v>
      </c>
      <c r="D416" s="1776" t="s">
        <v>3438</v>
      </c>
      <c r="E416" s="1776" t="s">
        <v>3439</v>
      </c>
      <c r="F416" s="1776" t="s">
        <v>2478</v>
      </c>
      <c r="G416" s="1776" t="s">
        <v>2626</v>
      </c>
      <c r="H416" s="1776" t="s">
        <v>22</v>
      </c>
      <c r="I416" s="1776" t="s">
        <v>853</v>
      </c>
    </row>
    <row r="417" spans="1:9" ht="11.25" customHeight="1">
      <c r="A417" s="1776" t="s">
        <v>2246</v>
      </c>
      <c r="B417" s="1776" t="s">
        <v>16</v>
      </c>
      <c r="C417" s="1776" t="s">
        <v>3440</v>
      </c>
      <c r="D417" s="1776" t="s">
        <v>3441</v>
      </c>
      <c r="E417" s="1776" t="s">
        <v>3442</v>
      </c>
      <c r="F417" s="1776" t="s">
        <v>2478</v>
      </c>
      <c r="G417" s="1776" t="s">
        <v>3443</v>
      </c>
      <c r="H417" s="1776" t="s">
        <v>22</v>
      </c>
      <c r="I417" s="1776" t="s">
        <v>853</v>
      </c>
    </row>
    <row r="418" spans="1:9" ht="11.25" customHeight="1">
      <c r="A418" s="1776" t="s">
        <v>2246</v>
      </c>
      <c r="B418" s="1776" t="s">
        <v>16</v>
      </c>
      <c r="C418" s="1776" t="s">
        <v>3444</v>
      </c>
      <c r="D418" s="1776" t="s">
        <v>3445</v>
      </c>
      <c r="E418" s="1776" t="s">
        <v>3446</v>
      </c>
      <c r="F418" s="1776" t="s">
        <v>2412</v>
      </c>
      <c r="G418" s="1776" t="s">
        <v>22</v>
      </c>
      <c r="H418" s="1776" t="s">
        <v>22</v>
      </c>
      <c r="I418" s="1776" t="s">
        <v>853</v>
      </c>
    </row>
    <row r="419" spans="1:9" ht="11.25" customHeight="1">
      <c r="A419" s="1776" t="s">
        <v>2246</v>
      </c>
      <c r="B419" s="1776" t="s">
        <v>16</v>
      </c>
      <c r="C419" s="1776" t="s">
        <v>3447</v>
      </c>
      <c r="D419" s="1776" t="s">
        <v>3448</v>
      </c>
      <c r="E419" s="1776" t="s">
        <v>3449</v>
      </c>
      <c r="F419" s="1776" t="s">
        <v>2478</v>
      </c>
      <c r="G419" s="1776" t="s">
        <v>3450</v>
      </c>
      <c r="H419" s="1776" t="s">
        <v>22</v>
      </c>
      <c r="I419" s="1776" t="s">
        <v>853</v>
      </c>
    </row>
    <row r="420" spans="1:9" ht="11.25" customHeight="1">
      <c r="A420" s="1776" t="s">
        <v>2246</v>
      </c>
      <c r="B420" s="1776" t="s">
        <v>16</v>
      </c>
      <c r="C420" s="1776" t="s">
        <v>3451</v>
      </c>
      <c r="D420" s="1776" t="s">
        <v>3452</v>
      </c>
      <c r="E420" s="1776" t="s">
        <v>3453</v>
      </c>
      <c r="F420" s="1776" t="s">
        <v>2425</v>
      </c>
      <c r="G420" s="1776" t="s">
        <v>22</v>
      </c>
      <c r="H420" s="1776" t="s">
        <v>22</v>
      </c>
      <c r="I420" s="1776" t="s">
        <v>853</v>
      </c>
    </row>
    <row r="421" spans="1:9" ht="11.25" customHeight="1">
      <c r="A421" s="1776" t="s">
        <v>2246</v>
      </c>
      <c r="B421" s="1776" t="s">
        <v>16</v>
      </c>
      <c r="C421" s="1776" t="s">
        <v>3454</v>
      </c>
      <c r="D421" s="1776" t="s">
        <v>3455</v>
      </c>
      <c r="E421" s="1776" t="s">
        <v>3456</v>
      </c>
      <c r="F421" s="1776" t="s">
        <v>2760</v>
      </c>
      <c r="G421" s="1776" t="s">
        <v>22</v>
      </c>
      <c r="H421" s="1776" t="s">
        <v>22</v>
      </c>
      <c r="I421" s="1776" t="s">
        <v>853</v>
      </c>
    </row>
    <row r="422" spans="1:9" ht="11.25" customHeight="1">
      <c r="A422" s="1776" t="s">
        <v>2246</v>
      </c>
      <c r="B422" s="1776" t="s">
        <v>16</v>
      </c>
      <c r="C422" s="1776" t="s">
        <v>3457</v>
      </c>
      <c r="D422" s="1776" t="s">
        <v>3458</v>
      </c>
      <c r="E422" s="1776" t="s">
        <v>3459</v>
      </c>
      <c r="F422" s="1776" t="s">
        <v>2478</v>
      </c>
      <c r="G422" s="1776" t="s">
        <v>3460</v>
      </c>
      <c r="H422" s="1776" t="s">
        <v>22</v>
      </c>
      <c r="I422" s="1776" t="s">
        <v>853</v>
      </c>
    </row>
    <row r="423" spans="1:9" ht="11.25" customHeight="1">
      <c r="A423" s="1776" t="s">
        <v>2246</v>
      </c>
      <c r="B423" s="1776" t="s">
        <v>16</v>
      </c>
      <c r="C423" s="1776" t="s">
        <v>3461</v>
      </c>
      <c r="D423" s="1776" t="s">
        <v>3462</v>
      </c>
      <c r="E423" s="1776" t="s">
        <v>3463</v>
      </c>
      <c r="F423" s="1776" t="s">
        <v>2412</v>
      </c>
      <c r="G423" s="1776" t="s">
        <v>22</v>
      </c>
      <c r="H423" s="1776" t="s">
        <v>22</v>
      </c>
      <c r="I423" s="1776" t="s">
        <v>853</v>
      </c>
    </row>
    <row r="424" spans="1:9" ht="11.25" customHeight="1">
      <c r="A424" s="1776" t="s">
        <v>2246</v>
      </c>
      <c r="B424" s="1776" t="s">
        <v>16</v>
      </c>
      <c r="C424" s="1776" t="s">
        <v>3464</v>
      </c>
      <c r="D424" s="1776" t="s">
        <v>3462</v>
      </c>
      <c r="E424" s="1776" t="s">
        <v>3465</v>
      </c>
      <c r="F424" s="1776" t="s">
        <v>2478</v>
      </c>
      <c r="G424" s="1776" t="s">
        <v>3466</v>
      </c>
      <c r="H424" s="1776" t="s">
        <v>22</v>
      </c>
      <c r="I424" s="1776" t="s">
        <v>853</v>
      </c>
    </row>
    <row r="425" spans="1:9" ht="11.25" customHeight="1">
      <c r="A425" s="1776" t="s">
        <v>2246</v>
      </c>
      <c r="B425" s="1776" t="s">
        <v>16</v>
      </c>
      <c r="C425" s="1776" t="s">
        <v>3467</v>
      </c>
      <c r="D425" s="1776" t="s">
        <v>3468</v>
      </c>
      <c r="E425" s="1776" t="s">
        <v>3469</v>
      </c>
      <c r="F425" s="1776" t="s">
        <v>2254</v>
      </c>
      <c r="G425" s="1776" t="s">
        <v>22</v>
      </c>
      <c r="H425" s="1776" t="s">
        <v>22</v>
      </c>
      <c r="I425" s="1776" t="s">
        <v>853</v>
      </c>
    </row>
    <row r="426" spans="1:9" ht="11.25" customHeight="1">
      <c r="A426" s="1776" t="s">
        <v>2246</v>
      </c>
      <c r="B426" s="1776" t="s">
        <v>16</v>
      </c>
      <c r="C426" s="1776" t="s">
        <v>2601</v>
      </c>
      <c r="D426" s="1776" t="s">
        <v>2602</v>
      </c>
      <c r="E426" s="1776" t="s">
        <v>2603</v>
      </c>
      <c r="F426" s="1776" t="s">
        <v>2335</v>
      </c>
      <c r="G426" s="1776" t="s">
        <v>2604</v>
      </c>
      <c r="H426" s="1776" t="s">
        <v>22</v>
      </c>
      <c r="I426" s="1776" t="s">
        <v>853</v>
      </c>
    </row>
    <row r="427" spans="1:9" ht="11.25" customHeight="1">
      <c r="A427" s="1776" t="s">
        <v>2246</v>
      </c>
      <c r="B427" s="1776" t="s">
        <v>16</v>
      </c>
      <c r="C427" s="1776" t="s">
        <v>2605</v>
      </c>
      <c r="D427" s="1776" t="s">
        <v>2606</v>
      </c>
      <c r="E427" s="1776" t="s">
        <v>2607</v>
      </c>
      <c r="F427" s="1776" t="s">
        <v>2608</v>
      </c>
      <c r="G427" s="1776" t="s">
        <v>2609</v>
      </c>
      <c r="H427" s="1776" t="s">
        <v>22</v>
      </c>
      <c r="I427" s="1776" t="s">
        <v>853</v>
      </c>
    </row>
    <row r="428" spans="1:9" ht="11.25" customHeight="1">
      <c r="A428" s="1776" t="s">
        <v>2246</v>
      </c>
      <c r="B428" s="1776" t="s">
        <v>16</v>
      </c>
      <c r="C428" s="1776" t="s">
        <v>3470</v>
      </c>
      <c r="D428" s="1776" t="s">
        <v>3471</v>
      </c>
      <c r="E428" s="1776" t="s">
        <v>3472</v>
      </c>
      <c r="F428" s="1776" t="s">
        <v>3473</v>
      </c>
      <c r="G428" s="1776" t="s">
        <v>2944</v>
      </c>
      <c r="H428" s="1776" t="s">
        <v>22</v>
      </c>
      <c r="I428" s="1776" t="s">
        <v>853</v>
      </c>
    </row>
    <row r="429" spans="1:9" ht="11.25" customHeight="1">
      <c r="A429" s="1776" t="s">
        <v>2246</v>
      </c>
      <c r="B429" s="1776" t="s">
        <v>16</v>
      </c>
      <c r="C429" s="1776" t="s">
        <v>3474</v>
      </c>
      <c r="D429" s="1776" t="s">
        <v>3475</v>
      </c>
      <c r="E429" s="1776" t="s">
        <v>3476</v>
      </c>
      <c r="F429" s="1776" t="s">
        <v>2379</v>
      </c>
      <c r="G429" s="1776" t="s">
        <v>3477</v>
      </c>
      <c r="H429" s="1776" t="s">
        <v>22</v>
      </c>
      <c r="I429" s="1776" t="s">
        <v>853</v>
      </c>
    </row>
    <row r="430" spans="1:9" ht="11.25" customHeight="1">
      <c r="A430" s="1776" t="s">
        <v>2246</v>
      </c>
      <c r="B430" s="1776" t="s">
        <v>16</v>
      </c>
      <c r="C430" s="1776" t="s">
        <v>3478</v>
      </c>
      <c r="D430" s="1776" t="s">
        <v>3479</v>
      </c>
      <c r="E430" s="1776" t="s">
        <v>3480</v>
      </c>
      <c r="F430" s="1776" t="s">
        <v>2549</v>
      </c>
      <c r="G430" s="1776" t="s">
        <v>3481</v>
      </c>
      <c r="H430" s="1776" t="s">
        <v>22</v>
      </c>
      <c r="I430" s="1776" t="s">
        <v>853</v>
      </c>
    </row>
    <row r="431" spans="1:9" ht="11.25" customHeight="1">
      <c r="A431" s="1776" t="s">
        <v>2246</v>
      </c>
      <c r="B431" s="1776" t="s">
        <v>16</v>
      </c>
      <c r="C431" s="1776" t="s">
        <v>2614</v>
      </c>
      <c r="D431" s="1776" t="s">
        <v>2615</v>
      </c>
      <c r="E431" s="1776" t="s">
        <v>2616</v>
      </c>
      <c r="F431" s="1776" t="s">
        <v>2617</v>
      </c>
      <c r="G431" s="1776" t="s">
        <v>2618</v>
      </c>
      <c r="H431" s="1776" t="s">
        <v>22</v>
      </c>
      <c r="I431" s="1776" t="s">
        <v>853</v>
      </c>
    </row>
    <row r="432" spans="1:9" ht="11.25" customHeight="1">
      <c r="A432" s="1776" t="s">
        <v>2246</v>
      </c>
      <c r="B432" s="1776" t="s">
        <v>16</v>
      </c>
      <c r="C432" s="1776" t="s">
        <v>2619</v>
      </c>
      <c r="D432" s="1776" t="s">
        <v>2620</v>
      </c>
      <c r="E432" s="1776" t="s">
        <v>2621</v>
      </c>
      <c r="F432" s="1776" t="s">
        <v>2374</v>
      </c>
      <c r="G432" s="1776" t="s">
        <v>2622</v>
      </c>
      <c r="H432" s="1776" t="s">
        <v>22</v>
      </c>
      <c r="I432" s="1776" t="s">
        <v>853</v>
      </c>
    </row>
    <row r="433" spans="1:9" ht="11.25" customHeight="1">
      <c r="A433" s="1776" t="s">
        <v>2246</v>
      </c>
      <c r="B433" s="1776" t="s">
        <v>16</v>
      </c>
      <c r="C433" s="1776" t="s">
        <v>3482</v>
      </c>
      <c r="D433" s="1776" t="s">
        <v>3483</v>
      </c>
      <c r="E433" s="1776" t="s">
        <v>3484</v>
      </c>
      <c r="F433" s="1776" t="s">
        <v>2254</v>
      </c>
      <c r="G433" s="1776" t="s">
        <v>3485</v>
      </c>
      <c r="H433" s="1776" t="s">
        <v>22</v>
      </c>
      <c r="I433" s="1776" t="s">
        <v>853</v>
      </c>
    </row>
    <row r="434" spans="1:9" ht="11.25" customHeight="1">
      <c r="A434" s="1776" t="s">
        <v>2246</v>
      </c>
      <c r="B434" s="1776" t="s">
        <v>16</v>
      </c>
      <c r="C434" s="1776" t="s">
        <v>3486</v>
      </c>
      <c r="D434" s="1776" t="s">
        <v>3487</v>
      </c>
      <c r="E434" s="1776" t="s">
        <v>3488</v>
      </c>
      <c r="F434" s="1776" t="s">
        <v>2254</v>
      </c>
      <c r="G434" s="1776" t="s">
        <v>3485</v>
      </c>
      <c r="H434" s="1776" t="s">
        <v>22</v>
      </c>
      <c r="I434" s="1776" t="s">
        <v>853</v>
      </c>
    </row>
    <row r="435" spans="1:9" ht="11.25" customHeight="1">
      <c r="A435" s="1776" t="s">
        <v>2246</v>
      </c>
      <c r="B435" s="1776" t="s">
        <v>16</v>
      </c>
      <c r="C435" s="1776" t="s">
        <v>2639</v>
      </c>
      <c r="D435" s="1776" t="s">
        <v>2640</v>
      </c>
      <c r="E435" s="1776" t="s">
        <v>2641</v>
      </c>
      <c r="F435" s="1776" t="s">
        <v>2642</v>
      </c>
      <c r="G435" s="1776" t="s">
        <v>2643</v>
      </c>
      <c r="H435" s="1776" t="s">
        <v>22</v>
      </c>
      <c r="I435" s="1776" t="s">
        <v>853</v>
      </c>
    </row>
    <row r="436" spans="1:9" ht="11.25" customHeight="1">
      <c r="A436" s="1776" t="s">
        <v>2246</v>
      </c>
      <c r="B436" s="1776" t="s">
        <v>16</v>
      </c>
      <c r="C436" s="1776" t="s">
        <v>2656</v>
      </c>
      <c r="D436" s="1776" t="s">
        <v>2657</v>
      </c>
      <c r="E436" s="1776" t="s">
        <v>2658</v>
      </c>
      <c r="F436" s="1776" t="s">
        <v>2312</v>
      </c>
      <c r="G436" s="1776" t="s">
        <v>2659</v>
      </c>
      <c r="H436" s="1776" t="s">
        <v>22</v>
      </c>
      <c r="I436" s="1776" t="s">
        <v>853</v>
      </c>
    </row>
    <row r="437" spans="1:9" ht="11.25" customHeight="1">
      <c r="A437" s="1776" t="s">
        <v>2246</v>
      </c>
      <c r="B437" s="1776" t="s">
        <v>16</v>
      </c>
      <c r="C437" s="1776" t="s">
        <v>2664</v>
      </c>
      <c r="D437" s="1776" t="s">
        <v>2665</v>
      </c>
      <c r="E437" s="1776" t="s">
        <v>2666</v>
      </c>
      <c r="F437" s="1776" t="s">
        <v>2369</v>
      </c>
      <c r="G437" s="1776" t="s">
        <v>2667</v>
      </c>
      <c r="H437" s="1776" t="s">
        <v>22</v>
      </c>
      <c r="I437" s="1776" t="s">
        <v>853</v>
      </c>
    </row>
    <row r="438" spans="1:9" ht="11.25" customHeight="1">
      <c r="A438" s="1776" t="s">
        <v>2246</v>
      </c>
      <c r="B438" s="1776" t="s">
        <v>16</v>
      </c>
      <c r="C438" s="1776" t="s">
        <v>3489</v>
      </c>
      <c r="D438" s="1776" t="s">
        <v>3490</v>
      </c>
      <c r="E438" s="1776" t="s">
        <v>3491</v>
      </c>
      <c r="F438" s="1776" t="s">
        <v>2340</v>
      </c>
      <c r="G438" s="1776" t="s">
        <v>3492</v>
      </c>
      <c r="H438" s="1776" t="s">
        <v>22</v>
      </c>
      <c r="I438" s="1776" t="s">
        <v>853</v>
      </c>
    </row>
    <row r="439" spans="1:9" ht="11.25" customHeight="1">
      <c r="A439" s="1776" t="s">
        <v>2246</v>
      </c>
      <c r="B439" s="1776" t="s">
        <v>16</v>
      </c>
      <c r="C439" s="1776" t="s">
        <v>2677</v>
      </c>
      <c r="D439" s="1776" t="s">
        <v>2678</v>
      </c>
      <c r="E439" s="1776" t="s">
        <v>2679</v>
      </c>
      <c r="F439" s="1776" t="s">
        <v>2680</v>
      </c>
      <c r="G439" s="1776" t="s">
        <v>2681</v>
      </c>
      <c r="H439" s="1776" t="s">
        <v>22</v>
      </c>
      <c r="I439" s="1776" t="s">
        <v>853</v>
      </c>
    </row>
    <row r="440" spans="1:9" ht="11.25" customHeight="1">
      <c r="A440" s="1776" t="s">
        <v>2246</v>
      </c>
      <c r="B440" s="1776" t="s">
        <v>16</v>
      </c>
      <c r="C440" s="1776" t="s">
        <v>2685</v>
      </c>
      <c r="D440" s="1776" t="s">
        <v>2686</v>
      </c>
      <c r="E440" s="1776" t="s">
        <v>2687</v>
      </c>
      <c r="F440" s="1776" t="s">
        <v>2688</v>
      </c>
      <c r="G440" s="1776" t="s">
        <v>22</v>
      </c>
      <c r="H440" s="1776" t="s">
        <v>22</v>
      </c>
      <c r="I440" s="1776" t="s">
        <v>853</v>
      </c>
    </row>
    <row r="441" spans="1:9" ht="11.25" customHeight="1">
      <c r="A441" s="1776" t="s">
        <v>2246</v>
      </c>
      <c r="B441" s="1776" t="s">
        <v>16</v>
      </c>
      <c r="C441" s="1776" t="s">
        <v>3493</v>
      </c>
      <c r="D441" s="1776" t="s">
        <v>3494</v>
      </c>
      <c r="E441" s="1776" t="s">
        <v>3495</v>
      </c>
      <c r="F441" s="1776" t="s">
        <v>2439</v>
      </c>
      <c r="G441" s="1776" t="s">
        <v>3496</v>
      </c>
      <c r="H441" s="1776" t="s">
        <v>22</v>
      </c>
      <c r="I441" s="1776" t="s">
        <v>853</v>
      </c>
    </row>
    <row r="442" spans="1:9" ht="11.25" customHeight="1">
      <c r="A442" s="1776" t="s">
        <v>2246</v>
      </c>
      <c r="B442" s="1776" t="s">
        <v>16</v>
      </c>
      <c r="C442" s="1776" t="s">
        <v>3497</v>
      </c>
      <c r="D442" s="1776" t="s">
        <v>3498</v>
      </c>
      <c r="E442" s="1776" t="s">
        <v>3499</v>
      </c>
      <c r="F442" s="1776" t="s">
        <v>2617</v>
      </c>
      <c r="G442" s="1776" t="s">
        <v>3500</v>
      </c>
      <c r="H442" s="1776" t="s">
        <v>22</v>
      </c>
      <c r="I442" s="1776" t="s">
        <v>853</v>
      </c>
    </row>
    <row r="443" spans="1:9" ht="11.25" customHeight="1">
      <c r="A443" s="1776" t="s">
        <v>2246</v>
      </c>
      <c r="B443" s="1776" t="s">
        <v>16</v>
      </c>
      <c r="C443" s="1776" t="s">
        <v>2702</v>
      </c>
      <c r="D443" s="1776" t="s">
        <v>2703</v>
      </c>
      <c r="E443" s="1776" t="s">
        <v>2704</v>
      </c>
      <c r="F443" s="1776" t="s">
        <v>2374</v>
      </c>
      <c r="G443" s="1776" t="s">
        <v>2705</v>
      </c>
      <c r="H443" s="1776" t="s">
        <v>22</v>
      </c>
      <c r="I443" s="1776" t="s">
        <v>853</v>
      </c>
    </row>
    <row r="444" spans="1:9" ht="11.25" customHeight="1">
      <c r="A444" s="1776" t="s">
        <v>2246</v>
      </c>
      <c r="B444" s="1776" t="s">
        <v>16</v>
      </c>
      <c r="C444" s="1776" t="s">
        <v>3501</v>
      </c>
      <c r="D444" s="1776" t="s">
        <v>3502</v>
      </c>
      <c r="E444" s="1776" t="s">
        <v>3503</v>
      </c>
      <c r="F444" s="1776" t="s">
        <v>3504</v>
      </c>
      <c r="G444" s="1776" t="s">
        <v>22</v>
      </c>
      <c r="H444" s="1776" t="s">
        <v>22</v>
      </c>
      <c r="I444" s="1776" t="s">
        <v>853</v>
      </c>
    </row>
    <row r="445" spans="1:9" ht="11.25" customHeight="1">
      <c r="A445" s="1776" t="s">
        <v>2246</v>
      </c>
      <c r="B445" s="1776" t="s">
        <v>16</v>
      </c>
      <c r="C445" s="1776" t="s">
        <v>3505</v>
      </c>
      <c r="D445" s="1776" t="s">
        <v>3506</v>
      </c>
      <c r="E445" s="1776" t="s">
        <v>3507</v>
      </c>
      <c r="F445" s="1776" t="s">
        <v>2374</v>
      </c>
      <c r="G445" s="1776" t="s">
        <v>22</v>
      </c>
      <c r="H445" s="1776" t="s">
        <v>22</v>
      </c>
      <c r="I445" s="1776" t="s">
        <v>853</v>
      </c>
    </row>
    <row r="446" spans="1:9" ht="11.25" customHeight="1">
      <c r="A446" s="1776" t="s">
        <v>2246</v>
      </c>
      <c r="B446" s="1776" t="s">
        <v>16</v>
      </c>
      <c r="C446" s="1776" t="s">
        <v>2706</v>
      </c>
      <c r="D446" s="1776" t="s">
        <v>2707</v>
      </c>
      <c r="E446" s="1776" t="s">
        <v>2708</v>
      </c>
      <c r="F446" s="1776" t="s">
        <v>2642</v>
      </c>
      <c r="G446" s="1776" t="s">
        <v>2709</v>
      </c>
      <c r="H446" s="1776" t="s">
        <v>22</v>
      </c>
      <c r="I446" s="1776" t="s">
        <v>853</v>
      </c>
    </row>
    <row r="447" spans="1:9" ht="11.25" customHeight="1">
      <c r="A447" s="1776" t="s">
        <v>2246</v>
      </c>
      <c r="B447" s="1776" t="s">
        <v>16</v>
      </c>
      <c r="C447" s="1776" t="s">
        <v>2713</v>
      </c>
      <c r="D447" s="1776" t="s">
        <v>2714</v>
      </c>
      <c r="E447" s="1776" t="s">
        <v>2715</v>
      </c>
      <c r="F447" s="1776" t="s">
        <v>2280</v>
      </c>
      <c r="G447" s="1776" t="s">
        <v>2716</v>
      </c>
      <c r="H447" s="1776" t="s">
        <v>22</v>
      </c>
      <c r="I447" s="1776" t="s">
        <v>853</v>
      </c>
    </row>
    <row r="448" spans="1:9" ht="11.25" customHeight="1">
      <c r="A448" s="1776" t="s">
        <v>2246</v>
      </c>
      <c r="B448" s="1776" t="s">
        <v>16</v>
      </c>
      <c r="C448" s="1776" t="s">
        <v>3508</v>
      </c>
      <c r="D448" s="1776" t="s">
        <v>3509</v>
      </c>
      <c r="E448" s="1776" t="s">
        <v>3510</v>
      </c>
      <c r="F448" s="1776" t="s">
        <v>2340</v>
      </c>
      <c r="G448" s="1776" t="s">
        <v>3511</v>
      </c>
      <c r="H448" s="1776" t="s">
        <v>22</v>
      </c>
      <c r="I448" s="1776" t="s">
        <v>853</v>
      </c>
    </row>
    <row r="449" spans="1:9" ht="11.25" customHeight="1">
      <c r="A449" s="1776" t="s">
        <v>2246</v>
      </c>
      <c r="B449" s="1776" t="s">
        <v>16</v>
      </c>
      <c r="C449" s="1776" t="s">
        <v>2733</v>
      </c>
      <c r="D449" s="1776" t="s">
        <v>2734</v>
      </c>
      <c r="E449" s="1776" t="s">
        <v>2735</v>
      </c>
      <c r="F449" s="1776" t="s">
        <v>2478</v>
      </c>
      <c r="G449" s="1776" t="s">
        <v>2487</v>
      </c>
      <c r="H449" s="1776" t="s">
        <v>22</v>
      </c>
      <c r="I449" s="1776" t="s">
        <v>853</v>
      </c>
    </row>
    <row r="450" spans="1:9" ht="11.25" customHeight="1">
      <c r="A450" s="1776" t="s">
        <v>2246</v>
      </c>
      <c r="B450" s="1776" t="s">
        <v>16</v>
      </c>
      <c r="C450" s="1776" t="s">
        <v>3512</v>
      </c>
      <c r="D450" s="1776" t="s">
        <v>3513</v>
      </c>
      <c r="E450" s="1776" t="s">
        <v>3514</v>
      </c>
      <c r="F450" s="1776" t="s">
        <v>2468</v>
      </c>
      <c r="G450" s="1776" t="s">
        <v>3515</v>
      </c>
      <c r="H450" s="1776" t="s">
        <v>22</v>
      </c>
      <c r="I450" s="1776" t="s">
        <v>853</v>
      </c>
    </row>
    <row r="451" spans="1:9" ht="11.25" customHeight="1">
      <c r="A451" s="1776" t="s">
        <v>2246</v>
      </c>
      <c r="B451" s="1776" t="s">
        <v>16</v>
      </c>
      <c r="C451" s="1776" t="s">
        <v>3516</v>
      </c>
      <c r="D451" s="1776" t="s">
        <v>3517</v>
      </c>
      <c r="E451" s="1776" t="s">
        <v>3518</v>
      </c>
      <c r="F451" s="1776" t="s">
        <v>2280</v>
      </c>
      <c r="G451" s="1776" t="s">
        <v>22</v>
      </c>
      <c r="H451" s="1776" t="s">
        <v>22</v>
      </c>
      <c r="I451" s="1776" t="s">
        <v>853</v>
      </c>
    </row>
    <row r="452" spans="1:9" ht="11.25" customHeight="1">
      <c r="A452" s="1776" t="s">
        <v>2246</v>
      </c>
      <c r="B452" s="1776" t="s">
        <v>16</v>
      </c>
      <c r="C452" s="1776" t="s">
        <v>3519</v>
      </c>
      <c r="D452" s="1776" t="s">
        <v>3520</v>
      </c>
      <c r="E452" s="1776" t="s">
        <v>3521</v>
      </c>
      <c r="F452" s="1776" t="s">
        <v>2760</v>
      </c>
      <c r="G452" s="1776" t="s">
        <v>3522</v>
      </c>
      <c r="H452" s="1776" t="s">
        <v>22</v>
      </c>
      <c r="I452" s="1776" t="s">
        <v>853</v>
      </c>
    </row>
    <row r="453" spans="1:9" ht="11.25" customHeight="1">
      <c r="A453" s="1776" t="s">
        <v>2246</v>
      </c>
      <c r="B453" s="1776" t="s">
        <v>16</v>
      </c>
      <c r="C453" s="1776" t="s">
        <v>2748</v>
      </c>
      <c r="D453" s="1776" t="s">
        <v>2749</v>
      </c>
      <c r="E453" s="1776" t="s">
        <v>2750</v>
      </c>
      <c r="F453" s="1776" t="s">
        <v>2280</v>
      </c>
      <c r="G453" s="1776" t="s">
        <v>2751</v>
      </c>
      <c r="H453" s="1776" t="s">
        <v>22</v>
      </c>
      <c r="I453" s="1776" t="s">
        <v>853</v>
      </c>
    </row>
    <row r="454" spans="1:9" ht="11.25" customHeight="1">
      <c r="A454" s="1776" t="s">
        <v>2246</v>
      </c>
      <c r="B454" s="1776" t="s">
        <v>16</v>
      </c>
      <c r="C454" s="1776" t="s">
        <v>2752</v>
      </c>
      <c r="D454" s="1776" t="s">
        <v>2753</v>
      </c>
      <c r="E454" s="1776" t="s">
        <v>2754</v>
      </c>
      <c r="F454" s="1776" t="s">
        <v>2755</v>
      </c>
      <c r="G454" s="1776" t="s">
        <v>2756</v>
      </c>
      <c r="H454" s="1776" t="s">
        <v>22</v>
      </c>
      <c r="I454" s="1776" t="s">
        <v>853</v>
      </c>
    </row>
    <row r="455" spans="1:9" ht="11.25" customHeight="1">
      <c r="A455" s="1776" t="s">
        <v>2246</v>
      </c>
      <c r="B455" s="1776" t="s">
        <v>16</v>
      </c>
      <c r="C455" s="1776" t="s">
        <v>3523</v>
      </c>
      <c r="D455" s="1776" t="s">
        <v>3524</v>
      </c>
      <c r="E455" s="1776" t="s">
        <v>3525</v>
      </c>
      <c r="F455" s="1776" t="s">
        <v>2680</v>
      </c>
      <c r="G455" s="1776" t="s">
        <v>22</v>
      </c>
      <c r="H455" s="1776" t="s">
        <v>22</v>
      </c>
      <c r="I455" s="1776" t="s">
        <v>853</v>
      </c>
    </row>
    <row r="456" spans="1:9" ht="11.25" customHeight="1">
      <c r="A456" s="1776" t="s">
        <v>2246</v>
      </c>
      <c r="B456" s="1776" t="s">
        <v>16</v>
      </c>
      <c r="C456" s="1776" t="s">
        <v>2783</v>
      </c>
      <c r="D456" s="1776" t="s">
        <v>2784</v>
      </c>
      <c r="E456" s="1776" t="s">
        <v>2785</v>
      </c>
      <c r="F456" s="1776" t="s">
        <v>2579</v>
      </c>
      <c r="G456" s="1776" t="s">
        <v>2786</v>
      </c>
      <c r="H456" s="1776" t="s">
        <v>22</v>
      </c>
      <c r="I456" s="1776" t="s">
        <v>853</v>
      </c>
    </row>
    <row r="457" spans="1:9" ht="11.25" customHeight="1">
      <c r="A457" s="1776" t="s">
        <v>2246</v>
      </c>
      <c r="B457" s="1776" t="s">
        <v>16</v>
      </c>
      <c r="C457" s="1776" t="s">
        <v>3526</v>
      </c>
      <c r="D457" s="1776" t="s">
        <v>3527</v>
      </c>
      <c r="E457" s="1776" t="s">
        <v>3528</v>
      </c>
      <c r="F457" s="1776" t="s">
        <v>2425</v>
      </c>
      <c r="G457" s="1776" t="s">
        <v>22</v>
      </c>
      <c r="H457" s="1776" t="s">
        <v>22</v>
      </c>
      <c r="I457" s="1776" t="s">
        <v>853</v>
      </c>
    </row>
    <row r="458" spans="1:9" ht="11.25" customHeight="1">
      <c r="A458" s="1776" t="s">
        <v>2246</v>
      </c>
      <c r="B458" s="1776" t="s">
        <v>16</v>
      </c>
      <c r="C458" s="1776" t="s">
        <v>3529</v>
      </c>
      <c r="D458" s="1776" t="s">
        <v>3530</v>
      </c>
      <c r="E458" s="1776" t="s">
        <v>3531</v>
      </c>
      <c r="F458" s="1776" t="s">
        <v>2425</v>
      </c>
      <c r="G458" s="1776" t="s">
        <v>22</v>
      </c>
      <c r="H458" s="1776" t="s">
        <v>22</v>
      </c>
      <c r="I458" s="1776" t="s">
        <v>853</v>
      </c>
    </row>
    <row r="459" spans="1:9" ht="11.25" customHeight="1">
      <c r="A459" s="1776" t="s">
        <v>2246</v>
      </c>
      <c r="B459" s="1776" t="s">
        <v>16</v>
      </c>
      <c r="C459" s="1776" t="s">
        <v>3532</v>
      </c>
      <c r="D459" s="1776" t="s">
        <v>3533</v>
      </c>
      <c r="E459" s="1776" t="s">
        <v>3534</v>
      </c>
      <c r="F459" s="1776" t="s">
        <v>3535</v>
      </c>
      <c r="G459" s="1776" t="s">
        <v>22</v>
      </c>
      <c r="H459" s="1776" t="s">
        <v>22</v>
      </c>
      <c r="I459" s="1776" t="s">
        <v>853</v>
      </c>
    </row>
    <row r="460" spans="1:9" ht="11.25" customHeight="1">
      <c r="A460" s="1776" t="s">
        <v>2246</v>
      </c>
      <c r="B460" s="1776" t="s">
        <v>16</v>
      </c>
      <c r="C460" s="1776" t="s">
        <v>2806</v>
      </c>
      <c r="D460" s="1776" t="s">
        <v>2807</v>
      </c>
      <c r="E460" s="1776" t="s">
        <v>2808</v>
      </c>
      <c r="F460" s="1776" t="s">
        <v>2809</v>
      </c>
      <c r="G460" s="1776" t="s">
        <v>2810</v>
      </c>
      <c r="H460" s="1776" t="s">
        <v>22</v>
      </c>
      <c r="I460" s="1776" t="s">
        <v>853</v>
      </c>
    </row>
    <row r="461" spans="1:9" ht="11.25" customHeight="1">
      <c r="A461" s="1776" t="s">
        <v>2246</v>
      </c>
      <c r="B461" s="1776" t="s">
        <v>16</v>
      </c>
      <c r="C461" s="1776" t="s">
        <v>3536</v>
      </c>
      <c r="D461" s="1776" t="s">
        <v>3537</v>
      </c>
      <c r="E461" s="1776" t="s">
        <v>3538</v>
      </c>
      <c r="F461" s="1776" t="s">
        <v>2451</v>
      </c>
      <c r="G461" s="1776" t="s">
        <v>3539</v>
      </c>
      <c r="H461" s="1776" t="s">
        <v>22</v>
      </c>
      <c r="I461" s="1776" t="s">
        <v>853</v>
      </c>
    </row>
    <row r="462" spans="1:9" ht="11.25" customHeight="1">
      <c r="A462" s="1776" t="s">
        <v>2246</v>
      </c>
      <c r="B462" s="1776" t="s">
        <v>16</v>
      </c>
      <c r="C462" s="1776" t="s">
        <v>3540</v>
      </c>
      <c r="D462" s="1776" t="s">
        <v>3541</v>
      </c>
      <c r="E462" s="1776" t="s">
        <v>3542</v>
      </c>
      <c r="F462" s="1776" t="s">
        <v>2451</v>
      </c>
      <c r="G462" s="1776" t="s">
        <v>2413</v>
      </c>
      <c r="H462" s="1776" t="s">
        <v>22</v>
      </c>
      <c r="I462" s="1776" t="s">
        <v>853</v>
      </c>
    </row>
    <row r="463" spans="1:9" ht="11.25" customHeight="1">
      <c r="A463" s="1776" t="s">
        <v>2246</v>
      </c>
      <c r="B463" s="1776" t="s">
        <v>16</v>
      </c>
      <c r="C463" s="1776" t="s">
        <v>3543</v>
      </c>
      <c r="D463" s="1776" t="s">
        <v>3544</v>
      </c>
      <c r="E463" s="1776" t="s">
        <v>3545</v>
      </c>
      <c r="F463" s="1776" t="s">
        <v>51</v>
      </c>
      <c r="G463" s="1776" t="s">
        <v>22</v>
      </c>
      <c r="H463" s="1776" t="s">
        <v>22</v>
      </c>
      <c r="I463" s="1776" t="s">
        <v>853</v>
      </c>
    </row>
    <row r="464" spans="1:9" ht="11.25" customHeight="1">
      <c r="A464" s="1776" t="s">
        <v>2246</v>
      </c>
      <c r="B464" s="1776" t="s">
        <v>16</v>
      </c>
      <c r="C464" s="1776" t="s">
        <v>3546</v>
      </c>
      <c r="D464" s="1776" t="s">
        <v>3547</v>
      </c>
      <c r="E464" s="1776" t="s">
        <v>3548</v>
      </c>
      <c r="F464" s="1776" t="s">
        <v>2451</v>
      </c>
      <c r="G464" s="1776" t="s">
        <v>3549</v>
      </c>
      <c r="H464" s="1776" t="s">
        <v>22</v>
      </c>
      <c r="I464" s="1776" t="s">
        <v>853</v>
      </c>
    </row>
    <row r="465" spans="1:9" ht="11.25" customHeight="1">
      <c r="A465" s="1776" t="s">
        <v>2246</v>
      </c>
      <c r="B465" s="1776" t="s">
        <v>16</v>
      </c>
      <c r="C465" s="1776" t="s">
        <v>3550</v>
      </c>
      <c r="D465" s="1776" t="s">
        <v>3551</v>
      </c>
      <c r="E465" s="1776" t="s">
        <v>3552</v>
      </c>
      <c r="F465" s="1776" t="s">
        <v>3553</v>
      </c>
      <c r="G465" s="1776" t="s">
        <v>3554</v>
      </c>
      <c r="H465" s="1776" t="s">
        <v>22</v>
      </c>
      <c r="I465" s="1776" t="s">
        <v>853</v>
      </c>
    </row>
    <row r="466" spans="1:9" ht="11.25" customHeight="1">
      <c r="A466" s="1776" t="s">
        <v>2246</v>
      </c>
      <c r="B466" s="1776" t="s">
        <v>16</v>
      </c>
      <c r="C466" s="1776" t="s">
        <v>3555</v>
      </c>
      <c r="D466" s="1776" t="s">
        <v>3556</v>
      </c>
      <c r="E466" s="1776" t="s">
        <v>3557</v>
      </c>
      <c r="F466" s="1776" t="s">
        <v>51</v>
      </c>
      <c r="G466" s="1776" t="s">
        <v>22</v>
      </c>
      <c r="H466" s="1776" t="s">
        <v>22</v>
      </c>
      <c r="I466" s="1776" t="s">
        <v>853</v>
      </c>
    </row>
    <row r="467" spans="1:9" ht="11.25" customHeight="1">
      <c r="A467" s="1776" t="s">
        <v>2246</v>
      </c>
      <c r="B467" s="1776" t="s">
        <v>16</v>
      </c>
      <c r="C467" s="1776" t="s">
        <v>3558</v>
      </c>
      <c r="D467" s="1776" t="s">
        <v>3559</v>
      </c>
      <c r="E467" s="1776" t="s">
        <v>3560</v>
      </c>
      <c r="F467" s="1776" t="s">
        <v>51</v>
      </c>
      <c r="G467" s="1776" t="s">
        <v>3561</v>
      </c>
      <c r="H467" s="1776" t="s">
        <v>22</v>
      </c>
      <c r="I467" s="1776" t="s">
        <v>853</v>
      </c>
    </row>
    <row r="468" spans="1:9" ht="11.25" customHeight="1">
      <c r="A468" s="1776" t="s">
        <v>2246</v>
      </c>
      <c r="B468" s="1776" t="s">
        <v>16</v>
      </c>
      <c r="C468" s="1776" t="s">
        <v>3562</v>
      </c>
      <c r="D468" s="1776" t="s">
        <v>3563</v>
      </c>
      <c r="E468" s="1776" t="s">
        <v>3564</v>
      </c>
      <c r="F468" s="1776" t="s">
        <v>2918</v>
      </c>
      <c r="G468" s="1776" t="s">
        <v>22</v>
      </c>
      <c r="H468" s="1776" t="s">
        <v>22</v>
      </c>
      <c r="I468" s="1776" t="s">
        <v>853</v>
      </c>
    </row>
    <row r="469" spans="1:9" ht="11.25" customHeight="1">
      <c r="A469" s="1776" t="s">
        <v>2246</v>
      </c>
      <c r="B469" s="1776" t="s">
        <v>16</v>
      </c>
      <c r="C469" s="1776" t="s">
        <v>3565</v>
      </c>
      <c r="D469" s="1776" t="s">
        <v>3566</v>
      </c>
      <c r="E469" s="1776" t="s">
        <v>3567</v>
      </c>
      <c r="F469" s="1776" t="s">
        <v>51</v>
      </c>
      <c r="G469" s="1776" t="s">
        <v>22</v>
      </c>
      <c r="H469" s="1776" t="s">
        <v>22</v>
      </c>
      <c r="I469" s="1776" t="s">
        <v>853</v>
      </c>
    </row>
    <row r="470" spans="1:9" ht="11.25" customHeight="1">
      <c r="A470" s="1776" t="s">
        <v>2246</v>
      </c>
      <c r="B470" s="1776" t="s">
        <v>16</v>
      </c>
      <c r="C470" s="1776" t="s">
        <v>3568</v>
      </c>
      <c r="D470" s="1776" t="s">
        <v>3569</v>
      </c>
      <c r="E470" s="1776" t="s">
        <v>3570</v>
      </c>
      <c r="F470" s="1776" t="s">
        <v>2755</v>
      </c>
      <c r="G470" s="1776" t="s">
        <v>22</v>
      </c>
      <c r="H470" s="1776" t="s">
        <v>22</v>
      </c>
      <c r="I470" s="1776" t="s">
        <v>853</v>
      </c>
    </row>
    <row r="471" spans="1:9" ht="11.25" customHeight="1">
      <c r="A471" s="1776" t="s">
        <v>2246</v>
      </c>
      <c r="B471" s="1776" t="s">
        <v>16</v>
      </c>
      <c r="C471" s="1776" t="s">
        <v>3571</v>
      </c>
      <c r="D471" s="1776" t="s">
        <v>3572</v>
      </c>
      <c r="E471" s="1776" t="s">
        <v>3573</v>
      </c>
      <c r="F471" s="1776" t="s">
        <v>2755</v>
      </c>
      <c r="G471" s="1776" t="s">
        <v>3574</v>
      </c>
      <c r="H471" s="1776" t="s">
        <v>22</v>
      </c>
      <c r="I471" s="1776" t="s">
        <v>853</v>
      </c>
    </row>
    <row r="472" spans="1:9" ht="11.25" customHeight="1">
      <c r="A472" s="1776" t="s">
        <v>2246</v>
      </c>
      <c r="B472" s="1776" t="s">
        <v>16</v>
      </c>
      <c r="C472" s="1776" t="s">
        <v>3575</v>
      </c>
      <c r="D472" s="1776" t="s">
        <v>3576</v>
      </c>
      <c r="E472" s="1776" t="s">
        <v>3577</v>
      </c>
      <c r="F472" s="1776" t="s">
        <v>2299</v>
      </c>
      <c r="G472" s="1776" t="s">
        <v>22</v>
      </c>
      <c r="H472" s="1776" t="s">
        <v>22</v>
      </c>
      <c r="I472" s="1776" t="s">
        <v>853</v>
      </c>
    </row>
    <row r="473" spans="1:9" ht="11.25" customHeight="1">
      <c r="A473" s="1776" t="s">
        <v>2246</v>
      </c>
      <c r="B473" s="1776" t="s">
        <v>16</v>
      </c>
      <c r="C473" s="1776" t="s">
        <v>3578</v>
      </c>
      <c r="D473" s="1776" t="s">
        <v>3579</v>
      </c>
      <c r="E473" s="1776" t="s">
        <v>3580</v>
      </c>
      <c r="F473" s="1776" t="s">
        <v>2642</v>
      </c>
      <c r="G473" s="1776" t="s">
        <v>22</v>
      </c>
      <c r="H473" s="1776" t="s">
        <v>22</v>
      </c>
      <c r="I473" s="1776" t="s">
        <v>853</v>
      </c>
    </row>
    <row r="474" spans="1:9" ht="11.25" customHeight="1">
      <c r="A474" s="1776" t="s">
        <v>2246</v>
      </c>
      <c r="B474" s="1776" t="s">
        <v>16</v>
      </c>
      <c r="C474" s="1776" t="s">
        <v>3581</v>
      </c>
      <c r="D474" s="1776" t="s">
        <v>3582</v>
      </c>
      <c r="E474" s="1776" t="s">
        <v>3583</v>
      </c>
      <c r="F474" s="1776" t="s">
        <v>2918</v>
      </c>
      <c r="G474" s="1776" t="s">
        <v>22</v>
      </c>
      <c r="H474" s="1776" t="s">
        <v>22</v>
      </c>
      <c r="I474" s="1776" t="s">
        <v>853</v>
      </c>
    </row>
    <row r="475" spans="1:9" ht="11.25" customHeight="1">
      <c r="A475" s="1776" t="s">
        <v>2246</v>
      </c>
      <c r="B475" s="1776" t="s">
        <v>16</v>
      </c>
      <c r="C475" s="1776" t="s">
        <v>3584</v>
      </c>
      <c r="D475" s="1776" t="s">
        <v>3585</v>
      </c>
      <c r="E475" s="1776" t="s">
        <v>3586</v>
      </c>
      <c r="F475" s="1776" t="s">
        <v>2918</v>
      </c>
      <c r="G475" s="1776" t="s">
        <v>3587</v>
      </c>
      <c r="H475" s="1776" t="s">
        <v>22</v>
      </c>
      <c r="I475" s="1776" t="s">
        <v>853</v>
      </c>
    </row>
    <row r="476" spans="1:9" ht="11.25" customHeight="1">
      <c r="A476" s="1776" t="s">
        <v>2246</v>
      </c>
      <c r="B476" s="1776" t="s">
        <v>16</v>
      </c>
      <c r="C476" s="1776" t="s">
        <v>3588</v>
      </c>
      <c r="D476" s="1776" t="s">
        <v>3589</v>
      </c>
      <c r="E476" s="1776" t="s">
        <v>3590</v>
      </c>
      <c r="F476" s="1776" t="s">
        <v>2412</v>
      </c>
      <c r="G476" s="1776" t="s">
        <v>22</v>
      </c>
      <c r="H476" s="1776" t="s">
        <v>22</v>
      </c>
      <c r="I476" s="1776" t="s">
        <v>853</v>
      </c>
    </row>
    <row r="477" spans="1:9" ht="11.25" customHeight="1">
      <c r="A477" s="1776" t="s">
        <v>2246</v>
      </c>
      <c r="B477" s="1776" t="s">
        <v>16</v>
      </c>
      <c r="C477" s="1776" t="s">
        <v>3591</v>
      </c>
      <c r="D477" s="1776" t="s">
        <v>3592</v>
      </c>
      <c r="E477" s="1776" t="s">
        <v>3593</v>
      </c>
      <c r="F477" s="1776" t="s">
        <v>2254</v>
      </c>
      <c r="G477" s="1776" t="s">
        <v>3594</v>
      </c>
      <c r="H477" s="1776" t="s">
        <v>22</v>
      </c>
      <c r="I477" s="1776" t="s">
        <v>853</v>
      </c>
    </row>
    <row r="478" spans="1:9" ht="11.25" customHeight="1">
      <c r="A478" s="1776" t="s">
        <v>2246</v>
      </c>
      <c r="B478" s="1776" t="s">
        <v>16</v>
      </c>
      <c r="C478" s="1776" t="s">
        <v>2823</v>
      </c>
      <c r="D478" s="1776" t="s">
        <v>2824</v>
      </c>
      <c r="E478" s="1776" t="s">
        <v>2825</v>
      </c>
      <c r="F478" s="1776" t="s">
        <v>2826</v>
      </c>
      <c r="G478" s="1776" t="s">
        <v>2827</v>
      </c>
      <c r="H478" s="1776" t="s">
        <v>22</v>
      </c>
      <c r="I478" s="1776" t="s">
        <v>853</v>
      </c>
    </row>
    <row r="479" spans="1:9" ht="11.25" customHeight="1">
      <c r="A479" s="1776" t="s">
        <v>2246</v>
      </c>
      <c r="B479" s="1776" t="s">
        <v>16</v>
      </c>
      <c r="C479" s="1776" t="s">
        <v>2833</v>
      </c>
      <c r="D479" s="1776" t="s">
        <v>2834</v>
      </c>
      <c r="E479" s="1776" t="s">
        <v>2835</v>
      </c>
      <c r="F479" s="1776" t="s">
        <v>2836</v>
      </c>
      <c r="G479" s="1776" t="s">
        <v>22</v>
      </c>
      <c r="H479" s="1776" t="s">
        <v>22</v>
      </c>
      <c r="I479" s="1776" t="s">
        <v>853</v>
      </c>
    </row>
    <row r="480" spans="1:9" ht="11.25" customHeight="1">
      <c r="A480" s="1776" t="s">
        <v>2246</v>
      </c>
      <c r="B480" s="1776" t="s">
        <v>16</v>
      </c>
      <c r="C480" s="1776" t="s">
        <v>2841</v>
      </c>
      <c r="D480" s="1776" t="s">
        <v>2842</v>
      </c>
      <c r="E480" s="1776" t="s">
        <v>2843</v>
      </c>
      <c r="F480" s="1776" t="s">
        <v>2844</v>
      </c>
      <c r="G480" s="1776" t="s">
        <v>2845</v>
      </c>
      <c r="H480" s="1776" t="s">
        <v>22</v>
      </c>
      <c r="I480" s="1776" t="s">
        <v>853</v>
      </c>
    </row>
    <row r="481" spans="1:9" ht="11.25" customHeight="1">
      <c r="A481" s="1776" t="s">
        <v>2246</v>
      </c>
      <c r="B481" s="1776" t="s">
        <v>16</v>
      </c>
      <c r="C481" s="1776" t="s">
        <v>2854</v>
      </c>
      <c r="D481" s="1776" t="s">
        <v>2855</v>
      </c>
      <c r="E481" s="1776" t="s">
        <v>2856</v>
      </c>
      <c r="F481" s="1776" t="s">
        <v>2857</v>
      </c>
      <c r="G481" s="1776" t="s">
        <v>22</v>
      </c>
      <c r="H481" s="1776" t="s">
        <v>22</v>
      </c>
      <c r="I481" s="1776" t="s">
        <v>853</v>
      </c>
    </row>
    <row r="482" spans="1:9" ht="11.25" customHeight="1">
      <c r="A482" s="1776" t="s">
        <v>2246</v>
      </c>
      <c r="B482" s="1776" t="s">
        <v>16</v>
      </c>
      <c r="C482" s="1776" t="s">
        <v>2866</v>
      </c>
      <c r="D482" s="1776" t="s">
        <v>2867</v>
      </c>
      <c r="E482" s="1776" t="s">
        <v>2868</v>
      </c>
      <c r="F482" s="1776" t="s">
        <v>2869</v>
      </c>
      <c r="G482" s="1776" t="s">
        <v>22</v>
      </c>
      <c r="H482" s="1776" t="s">
        <v>22</v>
      </c>
      <c r="I482" s="1776" t="s">
        <v>853</v>
      </c>
    </row>
    <row r="483" spans="1:9" ht="11.25" customHeight="1">
      <c r="A483" s="1776" t="s">
        <v>2246</v>
      </c>
      <c r="B483" s="1776" t="s">
        <v>16</v>
      </c>
      <c r="C483" s="1776" t="s">
        <v>2247</v>
      </c>
      <c r="D483" s="1776" t="s">
        <v>2248</v>
      </c>
      <c r="E483" s="1776" t="s">
        <v>2249</v>
      </c>
      <c r="F483" s="1776" t="s">
        <v>2250</v>
      </c>
      <c r="G483" s="1776" t="s">
        <v>22</v>
      </c>
      <c r="H483" s="1776" t="s">
        <v>22</v>
      </c>
      <c r="I483" s="1776" t="s">
        <v>906</v>
      </c>
    </row>
    <row r="484" spans="1:9" ht="11.25" customHeight="1">
      <c r="A484" s="1776" t="s">
        <v>2246</v>
      </c>
      <c r="B484" s="1776" t="s">
        <v>16</v>
      </c>
      <c r="C484" s="1776" t="s">
        <v>2251</v>
      </c>
      <c r="D484" s="1776" t="s">
        <v>2252</v>
      </c>
      <c r="E484" s="1776" t="s">
        <v>2253</v>
      </c>
      <c r="F484" s="1776" t="s">
        <v>2254</v>
      </c>
      <c r="G484" s="1776" t="s">
        <v>2255</v>
      </c>
      <c r="H484" s="1776" t="s">
        <v>2256</v>
      </c>
      <c r="I484" s="1776" t="s">
        <v>906</v>
      </c>
    </row>
    <row r="485" spans="1:9" ht="11.25" customHeight="1">
      <c r="A485" s="1776" t="s">
        <v>2246</v>
      </c>
      <c r="B485" s="1776" t="s">
        <v>16</v>
      </c>
      <c r="C485" s="1776" t="s">
        <v>2260</v>
      </c>
      <c r="D485" s="1776" t="s">
        <v>2261</v>
      </c>
      <c r="E485" s="1776" t="s">
        <v>2262</v>
      </c>
      <c r="F485" s="1776" t="s">
        <v>2263</v>
      </c>
      <c r="G485" s="1776" t="s">
        <v>22</v>
      </c>
      <c r="H485" s="1776" t="s">
        <v>22</v>
      </c>
      <c r="I485" s="1776" t="s">
        <v>906</v>
      </c>
    </row>
    <row r="486" spans="1:9" ht="11.25" customHeight="1">
      <c r="A486" s="1776" t="s">
        <v>2246</v>
      </c>
      <c r="B486" s="1776" t="s">
        <v>16</v>
      </c>
      <c r="C486" s="1776" t="s">
        <v>2272</v>
      </c>
      <c r="D486" s="1776" t="s">
        <v>2273</v>
      </c>
      <c r="E486" s="1776" t="s">
        <v>2274</v>
      </c>
      <c r="F486" s="1776" t="s">
        <v>2275</v>
      </c>
      <c r="G486" s="1776" t="s">
        <v>2276</v>
      </c>
      <c r="H486" s="1776" t="s">
        <v>22</v>
      </c>
      <c r="I486" s="1776" t="s">
        <v>906</v>
      </c>
    </row>
    <row r="487" spans="1:9" ht="11.25" customHeight="1">
      <c r="A487" s="1776" t="s">
        <v>2246</v>
      </c>
      <c r="B487" s="1776" t="s">
        <v>16</v>
      </c>
      <c r="C487" s="1776" t="s">
        <v>2296</v>
      </c>
      <c r="D487" s="1776" t="s">
        <v>2297</v>
      </c>
      <c r="E487" s="1776" t="s">
        <v>2298</v>
      </c>
      <c r="F487" s="1776" t="s">
        <v>2299</v>
      </c>
      <c r="G487" s="1776" t="s">
        <v>2300</v>
      </c>
      <c r="H487" s="1776" t="s">
        <v>22</v>
      </c>
      <c r="I487" s="1776" t="s">
        <v>906</v>
      </c>
    </row>
    <row r="488" spans="1:9" ht="11.25" customHeight="1">
      <c r="A488" s="1776" t="s">
        <v>2246</v>
      </c>
      <c r="B488" s="1776" t="s">
        <v>16</v>
      </c>
      <c r="C488" s="1776" t="s">
        <v>2301</v>
      </c>
      <c r="D488" s="1776" t="s">
        <v>2302</v>
      </c>
      <c r="E488" s="1776" t="s">
        <v>2303</v>
      </c>
      <c r="F488" s="1776" t="s">
        <v>2250</v>
      </c>
      <c r="G488" s="1776" t="s">
        <v>2304</v>
      </c>
      <c r="H488" s="1776" t="s">
        <v>22</v>
      </c>
      <c r="I488" s="1776" t="s">
        <v>906</v>
      </c>
    </row>
    <row r="489" spans="1:9" ht="11.25" customHeight="1">
      <c r="A489" s="1776" t="s">
        <v>2246</v>
      </c>
      <c r="B489" s="1776" t="s">
        <v>16</v>
      </c>
      <c r="C489" s="1776" t="s">
        <v>2313</v>
      </c>
      <c r="D489" s="1776" t="s">
        <v>2314</v>
      </c>
      <c r="E489" s="1776" t="s">
        <v>2315</v>
      </c>
      <c r="F489" s="1776" t="s">
        <v>2316</v>
      </c>
      <c r="G489" s="1776" t="s">
        <v>2317</v>
      </c>
      <c r="H489" s="1776" t="s">
        <v>22</v>
      </c>
      <c r="I489" s="1776" t="s">
        <v>906</v>
      </c>
    </row>
    <row r="490" spans="1:9" ht="11.25" customHeight="1">
      <c r="A490" s="1776" t="s">
        <v>2246</v>
      </c>
      <c r="B490" s="1776" t="s">
        <v>16</v>
      </c>
      <c r="C490" s="1776" t="s">
        <v>22</v>
      </c>
      <c r="D490" s="1776" t="s">
        <v>2354</v>
      </c>
      <c r="E490" s="1776" t="s">
        <v>2355</v>
      </c>
      <c r="F490" s="1776" t="s">
        <v>2340</v>
      </c>
      <c r="G490" s="1776" t="s">
        <v>22</v>
      </c>
      <c r="H490" s="1776" t="s">
        <v>22</v>
      </c>
      <c r="I490" s="1776" t="s">
        <v>906</v>
      </c>
    </row>
    <row r="491" spans="1:9" ht="11.25" customHeight="1">
      <c r="A491" s="1776" t="s">
        <v>2246</v>
      </c>
      <c r="B491" s="1776" t="s">
        <v>16</v>
      </c>
      <c r="C491" s="1776" t="s">
        <v>2356</v>
      </c>
      <c r="D491" s="1776" t="s">
        <v>2357</v>
      </c>
      <c r="E491" s="1776" t="s">
        <v>2358</v>
      </c>
      <c r="F491" s="1776" t="s">
        <v>2359</v>
      </c>
      <c r="G491" s="1776" t="s">
        <v>2360</v>
      </c>
      <c r="H491" s="1776" t="s">
        <v>22</v>
      </c>
      <c r="I491" s="1776" t="s">
        <v>906</v>
      </c>
    </row>
    <row r="492" spans="1:9" ht="11.25" customHeight="1">
      <c r="A492" s="1776" t="s">
        <v>2246</v>
      </c>
      <c r="B492" s="1776" t="s">
        <v>16</v>
      </c>
      <c r="C492" s="1776" t="s">
        <v>2895</v>
      </c>
      <c r="D492" s="1776" t="s">
        <v>2896</v>
      </c>
      <c r="E492" s="1776" t="s">
        <v>2897</v>
      </c>
      <c r="F492" s="1776" t="s">
        <v>2359</v>
      </c>
      <c r="G492" s="1776" t="s">
        <v>22</v>
      </c>
      <c r="H492" s="1776" t="s">
        <v>22</v>
      </c>
      <c r="I492" s="1776" t="s">
        <v>906</v>
      </c>
    </row>
    <row r="493" spans="1:9" ht="11.25" customHeight="1">
      <c r="A493" s="1776" t="s">
        <v>2246</v>
      </c>
      <c r="B493" s="1776" t="s">
        <v>16</v>
      </c>
      <c r="C493" s="1776" t="s">
        <v>2919</v>
      </c>
      <c r="D493" s="1776" t="s">
        <v>2920</v>
      </c>
      <c r="E493" s="1776" t="s">
        <v>2921</v>
      </c>
      <c r="F493" s="1776" t="s">
        <v>2520</v>
      </c>
      <c r="G493" s="1776" t="s">
        <v>22</v>
      </c>
      <c r="H493" s="1776" t="s">
        <v>22</v>
      </c>
      <c r="I493" s="1776" t="s">
        <v>906</v>
      </c>
    </row>
    <row r="494" spans="1:9" ht="11.25" customHeight="1">
      <c r="A494" s="1776" t="s">
        <v>2246</v>
      </c>
      <c r="B494" s="1776" t="s">
        <v>16</v>
      </c>
      <c r="C494" s="1776" t="s">
        <v>2968</v>
      </c>
      <c r="D494" s="1776" t="s">
        <v>2969</v>
      </c>
      <c r="E494" s="1776" t="s">
        <v>2970</v>
      </c>
      <c r="F494" s="1776" t="s">
        <v>2650</v>
      </c>
      <c r="G494" s="1776" t="s">
        <v>22</v>
      </c>
      <c r="H494" s="1776" t="s">
        <v>22</v>
      </c>
      <c r="I494" s="1776" t="s">
        <v>906</v>
      </c>
    </row>
    <row r="495" spans="1:9" ht="11.25" customHeight="1">
      <c r="A495" s="1776" t="s">
        <v>2246</v>
      </c>
      <c r="B495" s="1776" t="s">
        <v>16</v>
      </c>
      <c r="C495" s="1776" t="s">
        <v>2978</v>
      </c>
      <c r="D495" s="1776" t="s">
        <v>2979</v>
      </c>
      <c r="E495" s="1776" t="s">
        <v>2980</v>
      </c>
      <c r="F495" s="1776" t="s">
        <v>2608</v>
      </c>
      <c r="G495" s="1776" t="s">
        <v>22</v>
      </c>
      <c r="H495" s="1776" t="s">
        <v>22</v>
      </c>
      <c r="I495" s="1776" t="s">
        <v>906</v>
      </c>
    </row>
    <row r="496" spans="1:9" ht="11.25" customHeight="1">
      <c r="A496" s="1776" t="s">
        <v>2246</v>
      </c>
      <c r="B496" s="1776" t="s">
        <v>16</v>
      </c>
      <c r="C496" s="1776" t="s">
        <v>2981</v>
      </c>
      <c r="D496" s="1776" t="s">
        <v>2982</v>
      </c>
      <c r="E496" s="1776" t="s">
        <v>2983</v>
      </c>
      <c r="F496" s="1776" t="s">
        <v>2650</v>
      </c>
      <c r="G496" s="1776" t="s">
        <v>22</v>
      </c>
      <c r="H496" s="1776" t="s">
        <v>22</v>
      </c>
      <c r="I496" s="1776" t="s">
        <v>906</v>
      </c>
    </row>
    <row r="497" spans="1:9" ht="11.25" customHeight="1">
      <c r="A497" s="1776" t="s">
        <v>2246</v>
      </c>
      <c r="B497" s="1776" t="s">
        <v>16</v>
      </c>
      <c r="C497" s="1776" t="s">
        <v>2393</v>
      </c>
      <c r="D497" s="1776" t="s">
        <v>2394</v>
      </c>
      <c r="E497" s="1776" t="s">
        <v>2395</v>
      </c>
      <c r="F497" s="1776" t="s">
        <v>2379</v>
      </c>
      <c r="G497" s="1776" t="s">
        <v>2396</v>
      </c>
      <c r="H497" s="1776" t="s">
        <v>22</v>
      </c>
      <c r="I497" s="1776" t="s">
        <v>906</v>
      </c>
    </row>
    <row r="498" spans="1:9" ht="11.25" customHeight="1">
      <c r="A498" s="1776" t="s">
        <v>2246</v>
      </c>
      <c r="B498" s="1776" t="s">
        <v>16</v>
      </c>
      <c r="C498" s="1776" t="s">
        <v>3125</v>
      </c>
      <c r="D498" s="1776" t="s">
        <v>3126</v>
      </c>
      <c r="E498" s="1776" t="s">
        <v>3127</v>
      </c>
      <c r="F498" s="1776" t="s">
        <v>2557</v>
      </c>
      <c r="G498" s="1776" t="s">
        <v>22</v>
      </c>
      <c r="H498" s="1776" t="s">
        <v>22</v>
      </c>
      <c r="I498" s="1776" t="s">
        <v>906</v>
      </c>
    </row>
    <row r="499" spans="1:9" ht="11.25" customHeight="1">
      <c r="A499" s="1776" t="s">
        <v>2246</v>
      </c>
      <c r="B499" s="1776" t="s">
        <v>16</v>
      </c>
      <c r="C499" s="1776" t="s">
        <v>2404</v>
      </c>
      <c r="D499" s="1776" t="s">
        <v>2405</v>
      </c>
      <c r="E499" s="1776" t="s">
        <v>2406</v>
      </c>
      <c r="F499" s="1776" t="s">
        <v>2407</v>
      </c>
      <c r="G499" s="1776" t="s">
        <v>2408</v>
      </c>
      <c r="H499" s="1776" t="s">
        <v>22</v>
      </c>
      <c r="I499" s="1776" t="s">
        <v>906</v>
      </c>
    </row>
    <row r="500" spans="1:9" ht="11.25" customHeight="1">
      <c r="A500" s="1776" t="s">
        <v>2246</v>
      </c>
      <c r="B500" s="1776" t="s">
        <v>16</v>
      </c>
      <c r="C500" s="1776" t="s">
        <v>3143</v>
      </c>
      <c r="D500" s="1776" t="s">
        <v>3144</v>
      </c>
      <c r="E500" s="1776" t="s">
        <v>3145</v>
      </c>
      <c r="F500" s="1776" t="s">
        <v>2425</v>
      </c>
      <c r="G500" s="1776" t="s">
        <v>3146</v>
      </c>
      <c r="H500" s="1776" t="s">
        <v>22</v>
      </c>
      <c r="I500" s="1776" t="s">
        <v>906</v>
      </c>
    </row>
    <row r="501" spans="1:9" ht="11.25" customHeight="1">
      <c r="A501" s="1776" t="s">
        <v>2246</v>
      </c>
      <c r="B501" s="1776" t="s">
        <v>16</v>
      </c>
      <c r="C501" s="1776" t="s">
        <v>2409</v>
      </c>
      <c r="D501" s="1776" t="s">
        <v>2410</v>
      </c>
      <c r="E501" s="1776" t="s">
        <v>2411</v>
      </c>
      <c r="F501" s="1776" t="s">
        <v>2412</v>
      </c>
      <c r="G501" s="1776" t="s">
        <v>2413</v>
      </c>
      <c r="H501" s="1776" t="s">
        <v>22</v>
      </c>
      <c r="I501" s="1776" t="s">
        <v>906</v>
      </c>
    </row>
    <row r="502" spans="1:9" ht="11.25" customHeight="1">
      <c r="A502" s="1776" t="s">
        <v>2246</v>
      </c>
      <c r="B502" s="1776" t="s">
        <v>16</v>
      </c>
      <c r="C502" s="1776" t="s">
        <v>2414</v>
      </c>
      <c r="D502" s="1776" t="s">
        <v>2415</v>
      </c>
      <c r="E502" s="1776" t="s">
        <v>2416</v>
      </c>
      <c r="F502" s="1776" t="s">
        <v>2412</v>
      </c>
      <c r="G502" s="1776" t="s">
        <v>2417</v>
      </c>
      <c r="H502" s="1776" t="s">
        <v>22</v>
      </c>
      <c r="I502" s="1776" t="s">
        <v>906</v>
      </c>
    </row>
    <row r="503" spans="1:9" ht="11.25" customHeight="1">
      <c r="A503" s="1776" t="s">
        <v>2246</v>
      </c>
      <c r="B503" s="1776" t="s">
        <v>16</v>
      </c>
      <c r="C503" s="1776" t="s">
        <v>2418</v>
      </c>
      <c r="D503" s="1776" t="s">
        <v>2419</v>
      </c>
      <c r="E503" s="1776" t="s">
        <v>2420</v>
      </c>
      <c r="F503" s="1776" t="s">
        <v>2379</v>
      </c>
      <c r="G503" s="1776" t="s">
        <v>2421</v>
      </c>
      <c r="H503" s="1776" t="s">
        <v>22</v>
      </c>
      <c r="I503" s="1776" t="s">
        <v>906</v>
      </c>
    </row>
    <row r="504" spans="1:9" ht="11.25" customHeight="1">
      <c r="A504" s="1776" t="s">
        <v>2246</v>
      </c>
      <c r="B504" s="1776" t="s">
        <v>16</v>
      </c>
      <c r="C504" s="1776" t="s">
        <v>3184</v>
      </c>
      <c r="D504" s="1776" t="s">
        <v>3185</v>
      </c>
      <c r="E504" s="1776" t="s">
        <v>3186</v>
      </c>
      <c r="F504" s="1776" t="s">
        <v>2430</v>
      </c>
      <c r="G504" s="1776" t="s">
        <v>3187</v>
      </c>
      <c r="H504" s="1776" t="s">
        <v>22</v>
      </c>
      <c r="I504" s="1776" t="s">
        <v>906</v>
      </c>
    </row>
    <row r="505" spans="1:9" ht="11.25" customHeight="1">
      <c r="A505" s="1776" t="s">
        <v>2246</v>
      </c>
      <c r="B505" s="1776" t="s">
        <v>16</v>
      </c>
      <c r="C505" s="1776" t="s">
        <v>3188</v>
      </c>
      <c r="D505" s="1776" t="s">
        <v>3189</v>
      </c>
      <c r="E505" s="1776" t="s">
        <v>3190</v>
      </c>
      <c r="F505" s="1776" t="s">
        <v>2650</v>
      </c>
      <c r="G505" s="1776" t="s">
        <v>3191</v>
      </c>
      <c r="H505" s="1776" t="s">
        <v>22</v>
      </c>
      <c r="I505" s="1776" t="s">
        <v>906</v>
      </c>
    </row>
    <row r="506" spans="1:9" ht="11.25" customHeight="1">
      <c r="A506" s="1776" t="s">
        <v>2246</v>
      </c>
      <c r="B506" s="1776" t="s">
        <v>16</v>
      </c>
      <c r="C506" s="1776" t="s">
        <v>2432</v>
      </c>
      <c r="D506" s="1776" t="s">
        <v>2433</v>
      </c>
      <c r="E506" s="1776" t="s">
        <v>2434</v>
      </c>
      <c r="F506" s="1776" t="s">
        <v>2330</v>
      </c>
      <c r="G506" s="1776" t="s">
        <v>2435</v>
      </c>
      <c r="H506" s="1776" t="s">
        <v>22</v>
      </c>
      <c r="I506" s="1776" t="s">
        <v>906</v>
      </c>
    </row>
    <row r="507" spans="1:9" ht="11.25" customHeight="1">
      <c r="A507" s="1776" t="s">
        <v>2246</v>
      </c>
      <c r="B507" s="1776" t="s">
        <v>16</v>
      </c>
      <c r="C507" s="1776" t="s">
        <v>2444</v>
      </c>
      <c r="D507" s="1776" t="s">
        <v>2445</v>
      </c>
      <c r="E507" s="1776" t="s">
        <v>2446</v>
      </c>
      <c r="F507" s="1776" t="s">
        <v>2312</v>
      </c>
      <c r="G507" s="1776" t="s">
        <v>2447</v>
      </c>
      <c r="H507" s="1776" t="s">
        <v>22</v>
      </c>
      <c r="I507" s="1776" t="s">
        <v>906</v>
      </c>
    </row>
    <row r="508" spans="1:9" ht="11.25" customHeight="1">
      <c r="A508" s="1776" t="s">
        <v>2246</v>
      </c>
      <c r="B508" s="1776" t="s">
        <v>16</v>
      </c>
      <c r="C508" s="1776" t="s">
        <v>2448</v>
      </c>
      <c r="D508" s="1776" t="s">
        <v>2449</v>
      </c>
      <c r="E508" s="1776" t="s">
        <v>2450</v>
      </c>
      <c r="F508" s="1776" t="s">
        <v>2451</v>
      </c>
      <c r="G508" s="1776" t="s">
        <v>2452</v>
      </c>
      <c r="H508" s="1776" t="s">
        <v>22</v>
      </c>
      <c r="I508" s="1776" t="s">
        <v>906</v>
      </c>
    </row>
    <row r="509" spans="1:9" ht="11.25" customHeight="1">
      <c r="A509" s="1776" t="s">
        <v>2246</v>
      </c>
      <c r="B509" s="1776" t="s">
        <v>16</v>
      </c>
      <c r="C509" s="1776" t="s">
        <v>3202</v>
      </c>
      <c r="D509" s="1776" t="s">
        <v>3203</v>
      </c>
      <c r="E509" s="1776" t="s">
        <v>3204</v>
      </c>
      <c r="F509" s="1776" t="s">
        <v>2650</v>
      </c>
      <c r="G509" s="1776" t="s">
        <v>3205</v>
      </c>
      <c r="H509" s="1776" t="s">
        <v>22</v>
      </c>
      <c r="I509" s="1776" t="s">
        <v>906</v>
      </c>
    </row>
    <row r="510" spans="1:9" ht="11.25" customHeight="1">
      <c r="A510" s="1776" t="s">
        <v>2246</v>
      </c>
      <c r="B510" s="1776" t="s">
        <v>16</v>
      </c>
      <c r="C510" s="1776" t="s">
        <v>3210</v>
      </c>
      <c r="D510" s="1776" t="s">
        <v>3211</v>
      </c>
      <c r="E510" s="1776" t="s">
        <v>3212</v>
      </c>
      <c r="F510" s="1776" t="s">
        <v>2520</v>
      </c>
      <c r="G510" s="1776" t="s">
        <v>3213</v>
      </c>
      <c r="H510" s="1776" t="s">
        <v>22</v>
      </c>
      <c r="I510" s="1776" t="s">
        <v>906</v>
      </c>
    </row>
    <row r="511" spans="1:9" ht="11.25" customHeight="1">
      <c r="A511" s="1776" t="s">
        <v>2246</v>
      </c>
      <c r="B511" s="1776" t="s">
        <v>16</v>
      </c>
      <c r="C511" s="1776" t="s">
        <v>3214</v>
      </c>
      <c r="D511" s="1776" t="s">
        <v>3215</v>
      </c>
      <c r="E511" s="1776" t="s">
        <v>3216</v>
      </c>
      <c r="F511" s="1776" t="s">
        <v>2254</v>
      </c>
      <c r="G511" s="1776" t="s">
        <v>3217</v>
      </c>
      <c r="H511" s="1776" t="s">
        <v>22</v>
      </c>
      <c r="I511" s="1776" t="s">
        <v>906</v>
      </c>
    </row>
    <row r="512" spans="1:9" ht="11.25" customHeight="1">
      <c r="A512" s="1776" t="s">
        <v>2246</v>
      </c>
      <c r="B512" s="1776" t="s">
        <v>16</v>
      </c>
      <c r="C512" s="1776" t="s">
        <v>3218</v>
      </c>
      <c r="D512" s="1776" t="s">
        <v>3215</v>
      </c>
      <c r="E512" s="1776" t="s">
        <v>3219</v>
      </c>
      <c r="F512" s="1776" t="s">
        <v>2533</v>
      </c>
      <c r="G512" s="1776" t="s">
        <v>3220</v>
      </c>
      <c r="H512" s="1776" t="s">
        <v>22</v>
      </c>
      <c r="I512" s="1776" t="s">
        <v>906</v>
      </c>
    </row>
    <row r="513" spans="1:9" ht="11.25" customHeight="1">
      <c r="A513" s="1776" t="s">
        <v>2246</v>
      </c>
      <c r="B513" s="1776" t="s">
        <v>16</v>
      </c>
      <c r="C513" s="1776" t="s">
        <v>3221</v>
      </c>
      <c r="D513" s="1776" t="s">
        <v>3222</v>
      </c>
      <c r="E513" s="1776" t="s">
        <v>3223</v>
      </c>
      <c r="F513" s="1776" t="s">
        <v>2542</v>
      </c>
      <c r="G513" s="1776" t="s">
        <v>3224</v>
      </c>
      <c r="H513" s="1776" t="s">
        <v>22</v>
      </c>
      <c r="I513" s="1776" t="s">
        <v>906</v>
      </c>
    </row>
    <row r="514" spans="1:9" ht="11.25" customHeight="1">
      <c r="A514" s="1776" t="s">
        <v>2246</v>
      </c>
      <c r="B514" s="1776" t="s">
        <v>16</v>
      </c>
      <c r="C514" s="1776" t="s">
        <v>3236</v>
      </c>
      <c r="D514" s="1776" t="s">
        <v>3237</v>
      </c>
      <c r="E514" s="1776" t="s">
        <v>3238</v>
      </c>
      <c r="F514" s="1776" t="s">
        <v>3239</v>
      </c>
      <c r="G514" s="1776" t="s">
        <v>3240</v>
      </c>
      <c r="H514" s="1776" t="s">
        <v>22</v>
      </c>
      <c r="I514" s="1776" t="s">
        <v>906</v>
      </c>
    </row>
    <row r="515" spans="1:9" ht="11.25" customHeight="1">
      <c r="A515" s="1776" t="s">
        <v>2246</v>
      </c>
      <c r="B515" s="1776" t="s">
        <v>16</v>
      </c>
      <c r="C515" s="1776" t="s">
        <v>2461</v>
      </c>
      <c r="D515" s="1776" t="s">
        <v>2462</v>
      </c>
      <c r="E515" s="1776" t="s">
        <v>2463</v>
      </c>
      <c r="F515" s="1776" t="s">
        <v>2359</v>
      </c>
      <c r="G515" s="1776" t="s">
        <v>2464</v>
      </c>
      <c r="H515" s="1776" t="s">
        <v>22</v>
      </c>
      <c r="I515" s="1776" t="s">
        <v>906</v>
      </c>
    </row>
    <row r="516" spans="1:9" ht="11.25" customHeight="1">
      <c r="A516" s="1776" t="s">
        <v>2246</v>
      </c>
      <c r="B516" s="1776" t="s">
        <v>16</v>
      </c>
      <c r="C516" s="1776" t="s">
        <v>2465</v>
      </c>
      <c r="D516" s="1776" t="s">
        <v>2466</v>
      </c>
      <c r="E516" s="1776" t="s">
        <v>2467</v>
      </c>
      <c r="F516" s="1776" t="s">
        <v>2468</v>
      </c>
      <c r="G516" s="1776" t="s">
        <v>2469</v>
      </c>
      <c r="H516" s="1776" t="s">
        <v>22</v>
      </c>
      <c r="I516" s="1776" t="s">
        <v>906</v>
      </c>
    </row>
    <row r="517" spans="1:9" ht="11.25" customHeight="1">
      <c r="A517" s="1776" t="s">
        <v>2246</v>
      </c>
      <c r="B517" s="1776" t="s">
        <v>16</v>
      </c>
      <c r="C517" s="1776" t="s">
        <v>2480</v>
      </c>
      <c r="D517" s="1776" t="s">
        <v>2481</v>
      </c>
      <c r="E517" s="1776" t="s">
        <v>2482</v>
      </c>
      <c r="F517" s="1776" t="s">
        <v>51</v>
      </c>
      <c r="G517" s="1776" t="s">
        <v>2483</v>
      </c>
      <c r="H517" s="1776" t="s">
        <v>22</v>
      </c>
      <c r="I517" s="1776" t="s">
        <v>906</v>
      </c>
    </row>
    <row r="518" spans="1:9" ht="11.25" customHeight="1">
      <c r="A518" s="1776" t="s">
        <v>2246</v>
      </c>
      <c r="B518" s="1776" t="s">
        <v>16</v>
      </c>
      <c r="C518" s="1776" t="s">
        <v>2484</v>
      </c>
      <c r="D518" s="1776" t="s">
        <v>2485</v>
      </c>
      <c r="E518" s="1776" t="s">
        <v>2486</v>
      </c>
      <c r="F518" s="1776" t="s">
        <v>2312</v>
      </c>
      <c r="G518" s="1776" t="s">
        <v>2487</v>
      </c>
      <c r="H518" s="1776" t="s">
        <v>22</v>
      </c>
      <c r="I518" s="1776" t="s">
        <v>906</v>
      </c>
    </row>
    <row r="519" spans="1:9" ht="11.25" customHeight="1">
      <c r="A519" s="1776" t="s">
        <v>2246</v>
      </c>
      <c r="B519" s="1776" t="s">
        <v>16</v>
      </c>
      <c r="C519" s="1776" t="s">
        <v>3248</v>
      </c>
      <c r="D519" s="1776" t="s">
        <v>3249</v>
      </c>
      <c r="E519" s="1776" t="s">
        <v>3250</v>
      </c>
      <c r="F519" s="1776" t="s">
        <v>2650</v>
      </c>
      <c r="G519" s="1776" t="s">
        <v>22</v>
      </c>
      <c r="H519" s="1776" t="s">
        <v>22</v>
      </c>
      <c r="I519" s="1776" t="s">
        <v>906</v>
      </c>
    </row>
    <row r="520" spans="1:9" ht="11.25" customHeight="1">
      <c r="A520" s="1776" t="s">
        <v>2246</v>
      </c>
      <c r="B520" s="1776" t="s">
        <v>16</v>
      </c>
      <c r="C520" s="1776" t="s">
        <v>3251</v>
      </c>
      <c r="D520" s="1776" t="s">
        <v>3252</v>
      </c>
      <c r="E520" s="1776" t="s">
        <v>3253</v>
      </c>
      <c r="F520" s="1776" t="s">
        <v>2312</v>
      </c>
      <c r="G520" s="1776" t="s">
        <v>2496</v>
      </c>
      <c r="H520" s="1776" t="s">
        <v>22</v>
      </c>
      <c r="I520" s="1776" t="s">
        <v>906</v>
      </c>
    </row>
    <row r="521" spans="1:9" ht="11.25" customHeight="1">
      <c r="A521" s="1776" t="s">
        <v>2246</v>
      </c>
      <c r="B521" s="1776" t="s">
        <v>16</v>
      </c>
      <c r="C521" s="1776" t="s">
        <v>3254</v>
      </c>
      <c r="D521" s="1776" t="s">
        <v>3255</v>
      </c>
      <c r="E521" s="1776" t="s">
        <v>3256</v>
      </c>
      <c r="F521" s="1776" t="s">
        <v>2359</v>
      </c>
      <c r="G521" s="1776" t="s">
        <v>22</v>
      </c>
      <c r="H521" s="1776" t="s">
        <v>22</v>
      </c>
      <c r="I521" s="1776" t="s">
        <v>906</v>
      </c>
    </row>
    <row r="522" spans="1:9" ht="11.25" customHeight="1">
      <c r="A522" s="1776" t="s">
        <v>2246</v>
      </c>
      <c r="B522" s="1776" t="s">
        <v>16</v>
      </c>
      <c r="C522" s="1776" t="s">
        <v>3257</v>
      </c>
      <c r="D522" s="1776" t="s">
        <v>3258</v>
      </c>
      <c r="E522" s="1776" t="s">
        <v>3259</v>
      </c>
      <c r="F522" s="1776" t="s">
        <v>2520</v>
      </c>
      <c r="G522" s="1776" t="s">
        <v>22</v>
      </c>
      <c r="H522" s="1776" t="s">
        <v>22</v>
      </c>
      <c r="I522" s="1776" t="s">
        <v>906</v>
      </c>
    </row>
    <row r="523" spans="1:9" ht="11.25" customHeight="1">
      <c r="A523" s="1776" t="s">
        <v>2246</v>
      </c>
      <c r="B523" s="1776" t="s">
        <v>16</v>
      </c>
      <c r="C523" s="1776" t="s">
        <v>3260</v>
      </c>
      <c r="D523" s="1776" t="s">
        <v>3261</v>
      </c>
      <c r="E523" s="1776" t="s">
        <v>3262</v>
      </c>
      <c r="F523" s="1776" t="s">
        <v>2359</v>
      </c>
      <c r="G523" s="1776" t="s">
        <v>3263</v>
      </c>
      <c r="H523" s="1776" t="s">
        <v>22</v>
      </c>
      <c r="I523" s="1776" t="s">
        <v>906</v>
      </c>
    </row>
    <row r="524" spans="1:9" ht="11.25" customHeight="1">
      <c r="A524" s="1776" t="s">
        <v>2246</v>
      </c>
      <c r="B524" s="1776" t="s">
        <v>16</v>
      </c>
      <c r="C524" s="1776" t="s">
        <v>3264</v>
      </c>
      <c r="D524" s="1776" t="s">
        <v>3265</v>
      </c>
      <c r="E524" s="1776" t="s">
        <v>3266</v>
      </c>
      <c r="F524" s="1776" t="s">
        <v>2430</v>
      </c>
      <c r="G524" s="1776" t="s">
        <v>22</v>
      </c>
      <c r="H524" s="1776" t="s">
        <v>22</v>
      </c>
      <c r="I524" s="1776" t="s">
        <v>906</v>
      </c>
    </row>
    <row r="525" spans="1:9" ht="11.25" customHeight="1">
      <c r="A525" s="1776" t="s">
        <v>2246</v>
      </c>
      <c r="B525" s="1776" t="s">
        <v>16</v>
      </c>
      <c r="C525" s="1776" t="s">
        <v>3267</v>
      </c>
      <c r="D525" s="1776" t="s">
        <v>3268</v>
      </c>
      <c r="E525" s="1776" t="s">
        <v>3269</v>
      </c>
      <c r="F525" s="1776" t="s">
        <v>2650</v>
      </c>
      <c r="G525" s="1776" t="s">
        <v>3270</v>
      </c>
      <c r="H525" s="1776" t="s">
        <v>22</v>
      </c>
      <c r="I525" s="1776" t="s">
        <v>906</v>
      </c>
    </row>
    <row r="526" spans="1:9" ht="11.25" customHeight="1">
      <c r="A526" s="1776" t="s">
        <v>2246</v>
      </c>
      <c r="B526" s="1776" t="s">
        <v>16</v>
      </c>
      <c r="C526" s="1776" t="s">
        <v>2509</v>
      </c>
      <c r="D526" s="1776" t="s">
        <v>2510</v>
      </c>
      <c r="E526" s="1776" t="s">
        <v>2511</v>
      </c>
      <c r="F526" s="1776" t="s">
        <v>2430</v>
      </c>
      <c r="G526" s="1776" t="s">
        <v>2512</v>
      </c>
      <c r="H526" s="1776" t="s">
        <v>22</v>
      </c>
      <c r="I526" s="1776" t="s">
        <v>906</v>
      </c>
    </row>
    <row r="527" spans="1:9" ht="11.25" customHeight="1">
      <c r="A527" s="1776" t="s">
        <v>2246</v>
      </c>
      <c r="B527" s="1776" t="s">
        <v>16</v>
      </c>
      <c r="C527" s="1776" t="s">
        <v>3282</v>
      </c>
      <c r="D527" s="1776" t="s">
        <v>3283</v>
      </c>
      <c r="E527" s="1776" t="s">
        <v>3284</v>
      </c>
      <c r="F527" s="1776" t="s">
        <v>2650</v>
      </c>
      <c r="G527" s="1776" t="s">
        <v>3285</v>
      </c>
      <c r="H527" s="1776" t="s">
        <v>22</v>
      </c>
      <c r="I527" s="1776" t="s">
        <v>906</v>
      </c>
    </row>
    <row r="528" spans="1:9" ht="11.25" customHeight="1">
      <c r="A528" s="1776" t="s">
        <v>2246</v>
      </c>
      <c r="B528" s="1776" t="s">
        <v>16</v>
      </c>
      <c r="C528" s="1776" t="s">
        <v>13</v>
      </c>
      <c r="D528" s="1776" t="s">
        <v>46</v>
      </c>
      <c r="E528" s="1776" t="s">
        <v>49</v>
      </c>
      <c r="F528" s="1776" t="s">
        <v>51</v>
      </c>
      <c r="G528" s="1776" t="s">
        <v>2513</v>
      </c>
      <c r="H528" s="1776" t="s">
        <v>22</v>
      </c>
      <c r="I528" s="1776" t="s">
        <v>906</v>
      </c>
    </row>
    <row r="529" spans="1:9" ht="11.25" customHeight="1">
      <c r="A529" s="1776" t="s">
        <v>2246</v>
      </c>
      <c r="B529" s="1776" t="s">
        <v>16</v>
      </c>
      <c r="C529" s="1776" t="s">
        <v>2514</v>
      </c>
      <c r="D529" s="1776" t="s">
        <v>2515</v>
      </c>
      <c r="E529" s="1776" t="s">
        <v>2516</v>
      </c>
      <c r="F529" s="1776" t="s">
        <v>2359</v>
      </c>
      <c r="G529" s="1776" t="s">
        <v>22</v>
      </c>
      <c r="H529" s="1776" t="s">
        <v>22</v>
      </c>
      <c r="I529" s="1776" t="s">
        <v>906</v>
      </c>
    </row>
    <row r="530" spans="1:9" ht="11.25" customHeight="1">
      <c r="A530" s="1776" t="s">
        <v>2246</v>
      </c>
      <c r="B530" s="1776" t="s">
        <v>16</v>
      </c>
      <c r="C530" s="1776" t="s">
        <v>3292</v>
      </c>
      <c r="D530" s="1776" t="s">
        <v>3293</v>
      </c>
      <c r="E530" s="1776" t="s">
        <v>3294</v>
      </c>
      <c r="F530" s="1776" t="s">
        <v>2285</v>
      </c>
      <c r="G530" s="1776" t="s">
        <v>3295</v>
      </c>
      <c r="H530" s="1776" t="s">
        <v>22</v>
      </c>
      <c r="I530" s="1776" t="s">
        <v>906</v>
      </c>
    </row>
    <row r="531" spans="1:9" ht="11.25" customHeight="1">
      <c r="A531" s="1776" t="s">
        <v>2246</v>
      </c>
      <c r="B531" s="1776" t="s">
        <v>16</v>
      </c>
      <c r="C531" s="1776" t="s">
        <v>3296</v>
      </c>
      <c r="D531" s="1776" t="s">
        <v>3297</v>
      </c>
      <c r="E531" s="1776" t="s">
        <v>3298</v>
      </c>
      <c r="F531" s="1776" t="s">
        <v>2520</v>
      </c>
      <c r="G531" s="1776" t="s">
        <v>3299</v>
      </c>
      <c r="H531" s="1776" t="s">
        <v>22</v>
      </c>
      <c r="I531" s="1776" t="s">
        <v>906</v>
      </c>
    </row>
    <row r="532" spans="1:9" ht="11.25" customHeight="1">
      <c r="A532" s="1776" t="s">
        <v>2246</v>
      </c>
      <c r="B532" s="1776" t="s">
        <v>16</v>
      </c>
      <c r="C532" s="1776" t="s">
        <v>2517</v>
      </c>
      <c r="D532" s="1776" t="s">
        <v>2518</v>
      </c>
      <c r="E532" s="1776" t="s">
        <v>2519</v>
      </c>
      <c r="F532" s="1776" t="s">
        <v>2520</v>
      </c>
      <c r="G532" s="1776" t="s">
        <v>2521</v>
      </c>
      <c r="H532" s="1776" t="s">
        <v>22</v>
      </c>
      <c r="I532" s="1776" t="s">
        <v>906</v>
      </c>
    </row>
    <row r="533" spans="1:9" ht="11.25" customHeight="1">
      <c r="A533" s="1776" t="s">
        <v>2246</v>
      </c>
      <c r="B533" s="1776" t="s">
        <v>16</v>
      </c>
      <c r="C533" s="1776" t="s">
        <v>2522</v>
      </c>
      <c r="D533" s="1776" t="s">
        <v>2523</v>
      </c>
      <c r="E533" s="1776" t="s">
        <v>2524</v>
      </c>
      <c r="F533" s="1776" t="s">
        <v>2520</v>
      </c>
      <c r="G533" s="1776" t="s">
        <v>2525</v>
      </c>
      <c r="H533" s="1776" t="s">
        <v>22</v>
      </c>
      <c r="I533" s="1776" t="s">
        <v>906</v>
      </c>
    </row>
    <row r="534" spans="1:9" ht="11.25" customHeight="1">
      <c r="A534" s="1776" t="s">
        <v>2246</v>
      </c>
      <c r="B534" s="1776" t="s">
        <v>16</v>
      </c>
      <c r="C534" s="1776" t="s">
        <v>3336</v>
      </c>
      <c r="D534" s="1776" t="s">
        <v>3337</v>
      </c>
      <c r="E534" s="1776" t="s">
        <v>3338</v>
      </c>
      <c r="F534" s="1776" t="s">
        <v>2520</v>
      </c>
      <c r="G534" s="1776" t="s">
        <v>22</v>
      </c>
      <c r="H534" s="1776" t="s">
        <v>22</v>
      </c>
      <c r="I534" s="1776" t="s">
        <v>906</v>
      </c>
    </row>
    <row r="535" spans="1:9" ht="11.25" customHeight="1">
      <c r="A535" s="1776" t="s">
        <v>2246</v>
      </c>
      <c r="B535" s="1776" t="s">
        <v>16</v>
      </c>
      <c r="C535" s="1776" t="s">
        <v>2526</v>
      </c>
      <c r="D535" s="1776" t="s">
        <v>2527</v>
      </c>
      <c r="E535" s="1776" t="s">
        <v>2528</v>
      </c>
      <c r="F535" s="1776" t="s">
        <v>2364</v>
      </c>
      <c r="G535" s="1776" t="s">
        <v>2529</v>
      </c>
      <c r="H535" s="1776" t="s">
        <v>22</v>
      </c>
      <c r="I535" s="1776" t="s">
        <v>906</v>
      </c>
    </row>
    <row r="536" spans="1:9" ht="11.25" customHeight="1">
      <c r="A536" s="1776" t="s">
        <v>2246</v>
      </c>
      <c r="B536" s="1776" t="s">
        <v>16</v>
      </c>
      <c r="C536" s="1776" t="s">
        <v>2551</v>
      </c>
      <c r="D536" s="1776" t="s">
        <v>2552</v>
      </c>
      <c r="E536" s="1776" t="s">
        <v>2553</v>
      </c>
      <c r="F536" s="1776" t="s">
        <v>2335</v>
      </c>
      <c r="G536" s="1776" t="s">
        <v>2550</v>
      </c>
      <c r="H536" s="1776" t="s">
        <v>22</v>
      </c>
      <c r="I536" s="1776" t="s">
        <v>906</v>
      </c>
    </row>
    <row r="537" spans="1:9" ht="11.25" customHeight="1">
      <c r="A537" s="1776" t="s">
        <v>2246</v>
      </c>
      <c r="B537" s="1776" t="s">
        <v>16</v>
      </c>
      <c r="C537" s="1776" t="s">
        <v>2559</v>
      </c>
      <c r="D537" s="1776" t="s">
        <v>2560</v>
      </c>
      <c r="E537" s="1776" t="s">
        <v>2561</v>
      </c>
      <c r="F537" s="1776" t="s">
        <v>2335</v>
      </c>
      <c r="G537" s="1776" t="s">
        <v>2562</v>
      </c>
      <c r="H537" s="1776" t="s">
        <v>22</v>
      </c>
      <c r="I537" s="1776" t="s">
        <v>906</v>
      </c>
    </row>
    <row r="538" spans="1:9" ht="11.25" customHeight="1">
      <c r="A538" s="1776" t="s">
        <v>2246</v>
      </c>
      <c r="B538" s="1776" t="s">
        <v>16</v>
      </c>
      <c r="C538" s="1776" t="s">
        <v>3365</v>
      </c>
      <c r="D538" s="1776" t="s">
        <v>3366</v>
      </c>
      <c r="E538" s="1776" t="s">
        <v>3367</v>
      </c>
      <c r="F538" s="1776" t="s">
        <v>2359</v>
      </c>
      <c r="G538" s="1776" t="s">
        <v>3368</v>
      </c>
      <c r="H538" s="1776" t="s">
        <v>22</v>
      </c>
      <c r="I538" s="1776" t="s">
        <v>906</v>
      </c>
    </row>
    <row r="539" spans="1:9" ht="11.25" customHeight="1">
      <c r="A539" s="1776" t="s">
        <v>2246</v>
      </c>
      <c r="B539" s="1776" t="s">
        <v>16</v>
      </c>
      <c r="C539" s="1776" t="s">
        <v>2567</v>
      </c>
      <c r="D539" s="1776" t="s">
        <v>2568</v>
      </c>
      <c r="E539" s="1776" t="s">
        <v>2569</v>
      </c>
      <c r="F539" s="1776" t="s">
        <v>2570</v>
      </c>
      <c r="G539" s="1776" t="s">
        <v>2571</v>
      </c>
      <c r="H539" s="1776" t="s">
        <v>22</v>
      </c>
      <c r="I539" s="1776" t="s">
        <v>906</v>
      </c>
    </row>
    <row r="540" spans="1:9" ht="11.25" customHeight="1">
      <c r="A540" s="1776" t="s">
        <v>2246</v>
      </c>
      <c r="B540" s="1776" t="s">
        <v>16</v>
      </c>
      <c r="C540" s="1776" t="s">
        <v>3595</v>
      </c>
      <c r="D540" s="1776" t="s">
        <v>3596</v>
      </c>
      <c r="E540" s="1776" t="s">
        <v>3597</v>
      </c>
      <c r="F540" s="1776" t="s">
        <v>2533</v>
      </c>
      <c r="G540" s="1776" t="s">
        <v>3598</v>
      </c>
      <c r="H540" s="1776" t="s">
        <v>22</v>
      </c>
      <c r="I540" s="1776" t="s">
        <v>906</v>
      </c>
    </row>
    <row r="541" spans="1:9" ht="11.25" customHeight="1">
      <c r="A541" s="1776" t="s">
        <v>2246</v>
      </c>
      <c r="B541" s="1776" t="s">
        <v>16</v>
      </c>
      <c r="C541" s="1776" t="s">
        <v>3474</v>
      </c>
      <c r="D541" s="1776" t="s">
        <v>3475</v>
      </c>
      <c r="E541" s="1776" t="s">
        <v>3476</v>
      </c>
      <c r="F541" s="1776" t="s">
        <v>2379</v>
      </c>
      <c r="G541" s="1776" t="s">
        <v>3477</v>
      </c>
      <c r="H541" s="1776" t="s">
        <v>22</v>
      </c>
      <c r="I541" s="1776" t="s">
        <v>906</v>
      </c>
    </row>
    <row r="542" spans="1:9" ht="11.25" customHeight="1">
      <c r="A542" s="1776" t="s">
        <v>2246</v>
      </c>
      <c r="B542" s="1776" t="s">
        <v>16</v>
      </c>
      <c r="C542" s="1776" t="s">
        <v>3599</v>
      </c>
      <c r="D542" s="1776" t="s">
        <v>3600</v>
      </c>
      <c r="E542" s="1776" t="s">
        <v>3601</v>
      </c>
      <c r="F542" s="1776" t="s">
        <v>2379</v>
      </c>
      <c r="G542" s="1776" t="s">
        <v>3602</v>
      </c>
      <c r="H542" s="1776" t="s">
        <v>22</v>
      </c>
      <c r="I542" s="1776" t="s">
        <v>906</v>
      </c>
    </row>
    <row r="543" spans="1:9" ht="11.25" customHeight="1">
      <c r="A543" s="1776" t="s">
        <v>2246</v>
      </c>
      <c r="B543" s="1776" t="s">
        <v>16</v>
      </c>
      <c r="C543" s="1776" t="s">
        <v>2614</v>
      </c>
      <c r="D543" s="1776" t="s">
        <v>2615</v>
      </c>
      <c r="E543" s="1776" t="s">
        <v>2616</v>
      </c>
      <c r="F543" s="1776" t="s">
        <v>2617</v>
      </c>
      <c r="G543" s="1776" t="s">
        <v>2618</v>
      </c>
      <c r="H543" s="1776" t="s">
        <v>22</v>
      </c>
      <c r="I543" s="1776" t="s">
        <v>906</v>
      </c>
    </row>
    <row r="544" spans="1:9" ht="11.25" customHeight="1">
      <c r="A544" s="1776" t="s">
        <v>2246</v>
      </c>
      <c r="B544" s="1776" t="s">
        <v>16</v>
      </c>
      <c r="C544" s="1776" t="s">
        <v>3486</v>
      </c>
      <c r="D544" s="1776" t="s">
        <v>3487</v>
      </c>
      <c r="E544" s="1776" t="s">
        <v>3488</v>
      </c>
      <c r="F544" s="1776" t="s">
        <v>2254</v>
      </c>
      <c r="G544" s="1776" t="s">
        <v>3485</v>
      </c>
      <c r="H544" s="1776" t="s">
        <v>22</v>
      </c>
      <c r="I544" s="1776" t="s">
        <v>906</v>
      </c>
    </row>
    <row r="545" spans="1:9" ht="11.25" customHeight="1">
      <c r="A545" s="1776" t="s">
        <v>2246</v>
      </c>
      <c r="B545" s="1776" t="s">
        <v>16</v>
      </c>
      <c r="C545" s="1776" t="s">
        <v>3603</v>
      </c>
      <c r="D545" s="1776" t="s">
        <v>3604</v>
      </c>
      <c r="E545" s="1776" t="s">
        <v>2830</v>
      </c>
      <c r="F545" s="1776" t="s">
        <v>3605</v>
      </c>
      <c r="G545" s="1776" t="s">
        <v>22</v>
      </c>
      <c r="H545" s="1776" t="s">
        <v>22</v>
      </c>
      <c r="I545" s="1776" t="s">
        <v>906</v>
      </c>
    </row>
    <row r="546" spans="1:9" ht="11.25" customHeight="1">
      <c r="A546" s="1776" t="s">
        <v>2246</v>
      </c>
      <c r="B546" s="1776" t="s">
        <v>16</v>
      </c>
      <c r="C546" s="1776" t="s">
        <v>3606</v>
      </c>
      <c r="D546" s="1776" t="s">
        <v>3607</v>
      </c>
      <c r="E546" s="1776" t="s">
        <v>2830</v>
      </c>
      <c r="F546" s="1776" t="s">
        <v>3608</v>
      </c>
      <c r="G546" s="1776" t="s">
        <v>22</v>
      </c>
      <c r="H546" s="1776" t="s">
        <v>22</v>
      </c>
      <c r="I546" s="1776" t="s">
        <v>906</v>
      </c>
    </row>
    <row r="547" spans="1:9" ht="11.25" customHeight="1">
      <c r="A547" s="1776" t="s">
        <v>2246</v>
      </c>
      <c r="B547" s="1776" t="s">
        <v>16</v>
      </c>
      <c r="C547" s="1776" t="s">
        <v>2656</v>
      </c>
      <c r="D547" s="1776" t="s">
        <v>2657</v>
      </c>
      <c r="E547" s="1776" t="s">
        <v>2658</v>
      </c>
      <c r="F547" s="1776" t="s">
        <v>2312</v>
      </c>
      <c r="G547" s="1776" t="s">
        <v>2659</v>
      </c>
      <c r="H547" s="1776" t="s">
        <v>22</v>
      </c>
      <c r="I547" s="1776" t="s">
        <v>906</v>
      </c>
    </row>
    <row r="548" spans="1:9" ht="11.25" customHeight="1">
      <c r="A548" s="1776" t="s">
        <v>2246</v>
      </c>
      <c r="B548" s="1776" t="s">
        <v>16</v>
      </c>
      <c r="C548" s="1776" t="s">
        <v>3489</v>
      </c>
      <c r="D548" s="1776" t="s">
        <v>3490</v>
      </c>
      <c r="E548" s="1776" t="s">
        <v>3491</v>
      </c>
      <c r="F548" s="1776" t="s">
        <v>2340</v>
      </c>
      <c r="G548" s="1776" t="s">
        <v>3492</v>
      </c>
      <c r="H548" s="1776" t="s">
        <v>22</v>
      </c>
      <c r="I548" s="1776" t="s">
        <v>906</v>
      </c>
    </row>
    <row r="549" spans="1:9" ht="11.25" customHeight="1">
      <c r="A549" s="1776" t="s">
        <v>2246</v>
      </c>
      <c r="B549" s="1776" t="s">
        <v>16</v>
      </c>
      <c r="C549" s="1776" t="s">
        <v>2677</v>
      </c>
      <c r="D549" s="1776" t="s">
        <v>2678</v>
      </c>
      <c r="E549" s="1776" t="s">
        <v>2679</v>
      </c>
      <c r="F549" s="1776" t="s">
        <v>2680</v>
      </c>
      <c r="G549" s="1776" t="s">
        <v>2681</v>
      </c>
      <c r="H549" s="1776" t="s">
        <v>22</v>
      </c>
      <c r="I549" s="1776" t="s">
        <v>906</v>
      </c>
    </row>
    <row r="550" spans="1:9" ht="11.25" customHeight="1">
      <c r="A550" s="1776" t="s">
        <v>2246</v>
      </c>
      <c r="B550" s="1776" t="s">
        <v>16</v>
      </c>
      <c r="C550" s="1776" t="s">
        <v>2685</v>
      </c>
      <c r="D550" s="1776" t="s">
        <v>2686</v>
      </c>
      <c r="E550" s="1776" t="s">
        <v>2687</v>
      </c>
      <c r="F550" s="1776" t="s">
        <v>2688</v>
      </c>
      <c r="G550" s="1776" t="s">
        <v>22</v>
      </c>
      <c r="H550" s="1776" t="s">
        <v>22</v>
      </c>
      <c r="I550" s="1776" t="s">
        <v>906</v>
      </c>
    </row>
    <row r="551" spans="1:9" ht="11.25" customHeight="1">
      <c r="A551" s="1776" t="s">
        <v>2246</v>
      </c>
      <c r="B551" s="1776" t="s">
        <v>16</v>
      </c>
      <c r="C551" s="1776" t="s">
        <v>3493</v>
      </c>
      <c r="D551" s="1776" t="s">
        <v>3494</v>
      </c>
      <c r="E551" s="1776" t="s">
        <v>3495</v>
      </c>
      <c r="F551" s="1776" t="s">
        <v>2439</v>
      </c>
      <c r="G551" s="1776" t="s">
        <v>3496</v>
      </c>
      <c r="H551" s="1776" t="s">
        <v>22</v>
      </c>
      <c r="I551" s="1776" t="s">
        <v>906</v>
      </c>
    </row>
    <row r="552" spans="1:9" ht="11.25" customHeight="1">
      <c r="A552" s="1776" t="s">
        <v>2246</v>
      </c>
      <c r="B552" s="1776" t="s">
        <v>16</v>
      </c>
      <c r="C552" s="1776" t="s">
        <v>3501</v>
      </c>
      <c r="D552" s="1776" t="s">
        <v>3502</v>
      </c>
      <c r="E552" s="1776" t="s">
        <v>3503</v>
      </c>
      <c r="F552" s="1776" t="s">
        <v>3504</v>
      </c>
      <c r="G552" s="1776" t="s">
        <v>22</v>
      </c>
      <c r="H552" s="1776" t="s">
        <v>22</v>
      </c>
      <c r="I552" s="1776" t="s">
        <v>906</v>
      </c>
    </row>
    <row r="553" spans="1:9" ht="11.25" customHeight="1">
      <c r="A553" s="1776" t="s">
        <v>2246</v>
      </c>
      <c r="B553" s="1776" t="s">
        <v>16</v>
      </c>
      <c r="C553" s="1776" t="s">
        <v>2713</v>
      </c>
      <c r="D553" s="1776" t="s">
        <v>2714</v>
      </c>
      <c r="E553" s="1776" t="s">
        <v>2715</v>
      </c>
      <c r="F553" s="1776" t="s">
        <v>2280</v>
      </c>
      <c r="G553" s="1776" t="s">
        <v>2716</v>
      </c>
      <c r="H553" s="1776" t="s">
        <v>22</v>
      </c>
      <c r="I553" s="1776" t="s">
        <v>906</v>
      </c>
    </row>
    <row r="554" spans="1:9" ht="11.25" customHeight="1">
      <c r="A554" s="1776" t="s">
        <v>2246</v>
      </c>
      <c r="B554" s="1776" t="s">
        <v>16</v>
      </c>
      <c r="C554" s="1776" t="s">
        <v>2733</v>
      </c>
      <c r="D554" s="1776" t="s">
        <v>2734</v>
      </c>
      <c r="E554" s="1776" t="s">
        <v>2735</v>
      </c>
      <c r="F554" s="1776" t="s">
        <v>2478</v>
      </c>
      <c r="G554" s="1776" t="s">
        <v>2487</v>
      </c>
      <c r="H554" s="1776" t="s">
        <v>22</v>
      </c>
      <c r="I554" s="1776" t="s">
        <v>906</v>
      </c>
    </row>
    <row r="555" spans="1:9" ht="11.25" customHeight="1">
      <c r="A555" s="1776" t="s">
        <v>2246</v>
      </c>
      <c r="B555" s="1776" t="s">
        <v>16</v>
      </c>
      <c r="C555" s="1776" t="s">
        <v>3512</v>
      </c>
      <c r="D555" s="1776" t="s">
        <v>3513</v>
      </c>
      <c r="E555" s="1776" t="s">
        <v>3514</v>
      </c>
      <c r="F555" s="1776" t="s">
        <v>2468</v>
      </c>
      <c r="G555" s="1776" t="s">
        <v>3515</v>
      </c>
      <c r="H555" s="1776" t="s">
        <v>22</v>
      </c>
      <c r="I555" s="1776" t="s">
        <v>906</v>
      </c>
    </row>
    <row r="556" spans="1:9" ht="11.25" customHeight="1">
      <c r="A556" s="1776" t="s">
        <v>2246</v>
      </c>
      <c r="B556" s="1776" t="s">
        <v>16</v>
      </c>
      <c r="C556" s="1776" t="s">
        <v>2740</v>
      </c>
      <c r="D556" s="1776" t="s">
        <v>2741</v>
      </c>
      <c r="E556" s="1776" t="s">
        <v>2742</v>
      </c>
      <c r="F556" s="1776" t="s">
        <v>2280</v>
      </c>
      <c r="G556" s="1776" t="s">
        <v>2743</v>
      </c>
      <c r="H556" s="1776" t="s">
        <v>22</v>
      </c>
      <c r="I556" s="1776" t="s">
        <v>906</v>
      </c>
    </row>
    <row r="557" spans="1:9" ht="11.25" customHeight="1">
      <c r="A557" s="1776" t="s">
        <v>2246</v>
      </c>
      <c r="B557" s="1776" t="s">
        <v>16</v>
      </c>
      <c r="C557" s="1776" t="s">
        <v>3519</v>
      </c>
      <c r="D557" s="1776" t="s">
        <v>3520</v>
      </c>
      <c r="E557" s="1776" t="s">
        <v>3521</v>
      </c>
      <c r="F557" s="1776" t="s">
        <v>2760</v>
      </c>
      <c r="G557" s="1776" t="s">
        <v>3522</v>
      </c>
      <c r="H557" s="1776" t="s">
        <v>22</v>
      </c>
      <c r="I557" s="1776" t="s">
        <v>906</v>
      </c>
    </row>
    <row r="558" spans="1:9" ht="11.25" customHeight="1">
      <c r="A558" s="1776" t="s">
        <v>2246</v>
      </c>
      <c r="B558" s="1776" t="s">
        <v>16</v>
      </c>
      <c r="C558" s="1776" t="s">
        <v>2783</v>
      </c>
      <c r="D558" s="1776" t="s">
        <v>2784</v>
      </c>
      <c r="E558" s="1776" t="s">
        <v>2785</v>
      </c>
      <c r="F558" s="1776" t="s">
        <v>2579</v>
      </c>
      <c r="G558" s="1776" t="s">
        <v>2786</v>
      </c>
      <c r="H558" s="1776" t="s">
        <v>22</v>
      </c>
      <c r="I558" s="1776" t="s">
        <v>906</v>
      </c>
    </row>
    <row r="559" spans="1:9" ht="11.25" customHeight="1">
      <c r="A559" s="1776" t="s">
        <v>2246</v>
      </c>
      <c r="B559" s="1776" t="s">
        <v>16</v>
      </c>
      <c r="C559" s="1776" t="s">
        <v>3609</v>
      </c>
      <c r="D559" s="1776" t="s">
        <v>3610</v>
      </c>
      <c r="E559" s="1776" t="s">
        <v>3611</v>
      </c>
      <c r="F559" s="1776" t="s">
        <v>3612</v>
      </c>
      <c r="G559" s="1776" t="s">
        <v>22</v>
      </c>
      <c r="H559" s="1776" t="s">
        <v>22</v>
      </c>
      <c r="I559" s="1776" t="s">
        <v>906</v>
      </c>
    </row>
    <row r="560" spans="1:9" ht="11.25" customHeight="1">
      <c r="A560" s="1776" t="s">
        <v>2246</v>
      </c>
      <c r="B560" s="1776" t="s">
        <v>16</v>
      </c>
      <c r="C560" s="1776" t="s">
        <v>3532</v>
      </c>
      <c r="D560" s="1776" t="s">
        <v>3533</v>
      </c>
      <c r="E560" s="1776" t="s">
        <v>3534</v>
      </c>
      <c r="F560" s="1776" t="s">
        <v>3535</v>
      </c>
      <c r="G560" s="1776" t="s">
        <v>22</v>
      </c>
      <c r="H560" s="1776" t="s">
        <v>22</v>
      </c>
      <c r="I560" s="1776" t="s">
        <v>906</v>
      </c>
    </row>
    <row r="561" spans="1:9" ht="11.25" customHeight="1">
      <c r="A561" s="1776" t="s">
        <v>2246</v>
      </c>
      <c r="B561" s="1776" t="s">
        <v>16</v>
      </c>
      <c r="C561" s="1776" t="s">
        <v>2806</v>
      </c>
      <c r="D561" s="1776" t="s">
        <v>2807</v>
      </c>
      <c r="E561" s="1776" t="s">
        <v>2808</v>
      </c>
      <c r="F561" s="1776" t="s">
        <v>2809</v>
      </c>
      <c r="G561" s="1776" t="s">
        <v>2810</v>
      </c>
      <c r="H561" s="1776" t="s">
        <v>22</v>
      </c>
      <c r="I561" s="1776" t="s">
        <v>906</v>
      </c>
    </row>
    <row r="562" spans="1:9" ht="11.25" customHeight="1">
      <c r="A562" s="1776" t="s">
        <v>2246</v>
      </c>
      <c r="B562" s="1776" t="s">
        <v>16</v>
      </c>
      <c r="C562" s="1776" t="s">
        <v>2823</v>
      </c>
      <c r="D562" s="1776" t="s">
        <v>2824</v>
      </c>
      <c r="E562" s="1776" t="s">
        <v>2825</v>
      </c>
      <c r="F562" s="1776" t="s">
        <v>2826</v>
      </c>
      <c r="G562" s="1776" t="s">
        <v>2827</v>
      </c>
      <c r="H562" s="1776" t="s">
        <v>22</v>
      </c>
      <c r="I562" s="1776" t="s">
        <v>906</v>
      </c>
    </row>
    <row r="563" spans="1:9" ht="11.25" customHeight="1">
      <c r="A563" s="1776" t="s">
        <v>2246</v>
      </c>
      <c r="B563" s="1776" t="s">
        <v>16</v>
      </c>
      <c r="C563" s="1776" t="s">
        <v>2833</v>
      </c>
      <c r="D563" s="1776" t="s">
        <v>2834</v>
      </c>
      <c r="E563" s="1776" t="s">
        <v>2835</v>
      </c>
      <c r="F563" s="1776" t="s">
        <v>2836</v>
      </c>
      <c r="G563" s="1776" t="s">
        <v>22</v>
      </c>
      <c r="H563" s="1776" t="s">
        <v>22</v>
      </c>
      <c r="I563" s="1776" t="s">
        <v>906</v>
      </c>
    </row>
    <row r="564" spans="1:9" ht="11.25" customHeight="1">
      <c r="A564" s="1776" t="s">
        <v>2246</v>
      </c>
      <c r="B564" s="1776" t="s">
        <v>16</v>
      </c>
      <c r="C564" s="1776" t="s">
        <v>2841</v>
      </c>
      <c r="D564" s="1776" t="s">
        <v>2842</v>
      </c>
      <c r="E564" s="1776" t="s">
        <v>2843</v>
      </c>
      <c r="F564" s="1776" t="s">
        <v>2844</v>
      </c>
      <c r="G564" s="1776" t="s">
        <v>2845</v>
      </c>
      <c r="H564" s="1776" t="s">
        <v>22</v>
      </c>
      <c r="I564" s="1776" t="s">
        <v>906</v>
      </c>
    </row>
    <row r="565" spans="1:9" ht="11.25" customHeight="1">
      <c r="A565" s="1776" t="s">
        <v>2246</v>
      </c>
      <c r="B565" s="1776" t="s">
        <v>16</v>
      </c>
      <c r="C565" s="1776" t="s">
        <v>3613</v>
      </c>
      <c r="D565" s="1776" t="s">
        <v>3614</v>
      </c>
      <c r="E565" s="1776" t="s">
        <v>3615</v>
      </c>
      <c r="F565" s="1776" t="s">
        <v>2280</v>
      </c>
      <c r="G565" s="1776" t="s">
        <v>22</v>
      </c>
      <c r="H565" s="1776" t="s">
        <v>22</v>
      </c>
      <c r="I565" s="1776" t="s">
        <v>906</v>
      </c>
    </row>
    <row r="566" spans="1:9" ht="11.25" customHeight="1">
      <c r="A566" s="1776" t="s">
        <v>2246</v>
      </c>
      <c r="B566" s="1776" t="s">
        <v>16</v>
      </c>
      <c r="C566" s="1776" t="s">
        <v>2854</v>
      </c>
      <c r="D566" s="1776" t="s">
        <v>2855</v>
      </c>
      <c r="E566" s="1776" t="s">
        <v>2856</v>
      </c>
      <c r="F566" s="1776" t="s">
        <v>2857</v>
      </c>
      <c r="G566" s="1776" t="s">
        <v>22</v>
      </c>
      <c r="H566" s="1776" t="s">
        <v>22</v>
      </c>
      <c r="I566" s="1776" t="s">
        <v>906</v>
      </c>
    </row>
    <row r="567" spans="1:9" ht="11.25" customHeight="1">
      <c r="A567" s="1776" t="s">
        <v>2246</v>
      </c>
      <c r="B567" s="1776" t="s">
        <v>16</v>
      </c>
      <c r="C567" s="1776" t="s">
        <v>2866</v>
      </c>
      <c r="D567" s="1776" t="s">
        <v>2867</v>
      </c>
      <c r="E567" s="1776" t="s">
        <v>2868</v>
      </c>
      <c r="F567" s="1776" t="s">
        <v>2869</v>
      </c>
      <c r="G567" s="1776" t="s">
        <v>22</v>
      </c>
      <c r="H567" s="1776" t="s">
        <v>22</v>
      </c>
      <c r="I567" s="1776" t="s">
        <v>906</v>
      </c>
    </row>
    <row r="568" spans="1:9" ht="11.25" customHeight="1">
      <c r="A568" s="1776" t="s">
        <v>2246</v>
      </c>
      <c r="B568" s="1776" t="s">
        <v>16</v>
      </c>
      <c r="C568" s="1776" t="s">
        <v>22</v>
      </c>
      <c r="D568" s="1776" t="s">
        <v>2354</v>
      </c>
      <c r="E568" s="1776" t="s">
        <v>2355</v>
      </c>
      <c r="F568" s="1776" t="s">
        <v>2340</v>
      </c>
      <c r="G568" s="1776" t="s">
        <v>22</v>
      </c>
      <c r="H568" s="1776" t="s">
        <v>22</v>
      </c>
      <c r="I568" s="1776" t="s">
        <v>1618</v>
      </c>
    </row>
    <row r="569" spans="1:9" ht="11.25" customHeight="1">
      <c r="A569" s="1776" t="s">
        <v>2246</v>
      </c>
      <c r="B569" s="1776" t="s">
        <v>16</v>
      </c>
      <c r="C569" s="1776" t="s">
        <v>3616</v>
      </c>
      <c r="D569" s="1776" t="s">
        <v>3617</v>
      </c>
      <c r="E569" s="1776" t="s">
        <v>3618</v>
      </c>
      <c r="F569" s="1776" t="s">
        <v>2520</v>
      </c>
      <c r="G569" s="1776" t="s">
        <v>22</v>
      </c>
      <c r="H569" s="1776" t="s">
        <v>22</v>
      </c>
      <c r="I569" s="1776" t="s">
        <v>1618</v>
      </c>
    </row>
    <row r="570" spans="1:9" ht="11.25" customHeight="1">
      <c r="A570" s="1776" t="s">
        <v>2246</v>
      </c>
      <c r="B570" s="1776" t="s">
        <v>16</v>
      </c>
      <c r="C570" s="1776" t="s">
        <v>2404</v>
      </c>
      <c r="D570" s="1776" t="s">
        <v>2405</v>
      </c>
      <c r="E570" s="1776" t="s">
        <v>2406</v>
      </c>
      <c r="F570" s="1776" t="s">
        <v>2407</v>
      </c>
      <c r="G570" s="1776" t="s">
        <v>2408</v>
      </c>
      <c r="H570" s="1776" t="s">
        <v>22</v>
      </c>
      <c r="I570" s="1776" t="s">
        <v>1618</v>
      </c>
    </row>
    <row r="571" spans="1:9" ht="11.25" customHeight="1">
      <c r="A571" s="1776" t="s">
        <v>2246</v>
      </c>
      <c r="B571" s="1776" t="s">
        <v>16</v>
      </c>
      <c r="C571" s="1776" t="s">
        <v>2432</v>
      </c>
      <c r="D571" s="1776" t="s">
        <v>2433</v>
      </c>
      <c r="E571" s="1776" t="s">
        <v>2434</v>
      </c>
      <c r="F571" s="1776" t="s">
        <v>2330</v>
      </c>
      <c r="G571" s="1776" t="s">
        <v>2435</v>
      </c>
      <c r="H571" s="1776" t="s">
        <v>22</v>
      </c>
      <c r="I571" s="1776" t="s">
        <v>1618</v>
      </c>
    </row>
    <row r="572" spans="1:9" ht="11.25" customHeight="1">
      <c r="A572" s="1776" t="s">
        <v>2246</v>
      </c>
      <c r="B572" s="1776" t="s">
        <v>16</v>
      </c>
      <c r="C572" s="1776" t="s">
        <v>2470</v>
      </c>
      <c r="D572" s="1776" t="s">
        <v>2471</v>
      </c>
      <c r="E572" s="1776" t="s">
        <v>2472</v>
      </c>
      <c r="F572" s="1776" t="s">
        <v>2473</v>
      </c>
      <c r="G572" s="1776" t="s">
        <v>2474</v>
      </c>
      <c r="H572" s="1776" t="s">
        <v>22</v>
      </c>
      <c r="I572" s="1776" t="s">
        <v>1618</v>
      </c>
    </row>
    <row r="573" spans="1:9" ht="11.25" customHeight="1">
      <c r="A573" s="1776" t="s">
        <v>2246</v>
      </c>
      <c r="B573" s="1776" t="s">
        <v>16</v>
      </c>
      <c r="C573" s="1776" t="s">
        <v>2480</v>
      </c>
      <c r="D573" s="1776" t="s">
        <v>2481</v>
      </c>
      <c r="E573" s="1776" t="s">
        <v>2482</v>
      </c>
      <c r="F573" s="1776" t="s">
        <v>51</v>
      </c>
      <c r="G573" s="1776" t="s">
        <v>2483</v>
      </c>
      <c r="H573" s="1776" t="s">
        <v>22</v>
      </c>
      <c r="I573" s="1776" t="s">
        <v>1618</v>
      </c>
    </row>
    <row r="574" spans="1:9" ht="11.25" customHeight="1">
      <c r="A574" s="1776" t="s">
        <v>2246</v>
      </c>
      <c r="B574" s="1776" t="s">
        <v>16</v>
      </c>
      <c r="C574" s="1776" t="s">
        <v>3251</v>
      </c>
      <c r="D574" s="1776" t="s">
        <v>3252</v>
      </c>
      <c r="E574" s="1776" t="s">
        <v>3253</v>
      </c>
      <c r="F574" s="1776" t="s">
        <v>2312</v>
      </c>
      <c r="G574" s="1776" t="s">
        <v>2496</v>
      </c>
      <c r="H574" s="1776" t="s">
        <v>22</v>
      </c>
      <c r="I574" s="1776" t="s">
        <v>1618</v>
      </c>
    </row>
    <row r="575" spans="1:9" ht="11.25" customHeight="1">
      <c r="A575" s="1776" t="s">
        <v>2246</v>
      </c>
      <c r="B575" s="1776" t="s">
        <v>16</v>
      </c>
      <c r="C575" s="1776" t="s">
        <v>2522</v>
      </c>
      <c r="D575" s="1776" t="s">
        <v>2523</v>
      </c>
      <c r="E575" s="1776" t="s">
        <v>2524</v>
      </c>
      <c r="F575" s="1776" t="s">
        <v>2520</v>
      </c>
      <c r="G575" s="1776" t="s">
        <v>2525</v>
      </c>
      <c r="H575" s="1776" t="s">
        <v>22</v>
      </c>
      <c r="I575" s="1776" t="s">
        <v>1618</v>
      </c>
    </row>
    <row r="576" spans="1:9" ht="11.25" customHeight="1">
      <c r="A576" s="1776" t="s">
        <v>2246</v>
      </c>
      <c r="B576" s="1776" t="s">
        <v>16</v>
      </c>
      <c r="C576" s="1776" t="s">
        <v>3619</v>
      </c>
      <c r="D576" s="1776" t="s">
        <v>3620</v>
      </c>
      <c r="E576" s="1776" t="s">
        <v>3621</v>
      </c>
      <c r="F576" s="1776" t="s">
        <v>2451</v>
      </c>
      <c r="G576" s="1776" t="s">
        <v>22</v>
      </c>
      <c r="H576" s="1776" t="s">
        <v>22</v>
      </c>
      <c r="I576" s="1776" t="s">
        <v>1618</v>
      </c>
    </row>
    <row r="577" spans="1:9" ht="11.25" customHeight="1">
      <c r="A577" s="1776" t="s">
        <v>2246</v>
      </c>
      <c r="B577" s="1776" t="s">
        <v>16</v>
      </c>
      <c r="C577" s="1776" t="s">
        <v>3622</v>
      </c>
      <c r="D577" s="1776" t="s">
        <v>3623</v>
      </c>
      <c r="E577" s="1776" t="s">
        <v>3624</v>
      </c>
      <c r="F577" s="1776" t="s">
        <v>2520</v>
      </c>
      <c r="G577" s="1776" t="s">
        <v>22</v>
      </c>
      <c r="H577" s="1776" t="s">
        <v>22</v>
      </c>
      <c r="I577" s="1776" t="s">
        <v>1618</v>
      </c>
    </row>
    <row r="578" spans="1:9" ht="11.25" customHeight="1">
      <c r="A578" s="1776" t="s">
        <v>2246</v>
      </c>
      <c r="B578" s="1776" t="s">
        <v>16</v>
      </c>
      <c r="C578" s="1776" t="s">
        <v>3625</v>
      </c>
      <c r="D578" s="1776" t="s">
        <v>3626</v>
      </c>
      <c r="E578" s="1776" t="s">
        <v>3627</v>
      </c>
      <c r="F578" s="1776" t="s">
        <v>2491</v>
      </c>
      <c r="G578" s="1776" t="s">
        <v>22</v>
      </c>
      <c r="H578" s="1776" t="s">
        <v>22</v>
      </c>
      <c r="I578" s="1776" t="s">
        <v>1618</v>
      </c>
    </row>
    <row r="579" spans="1:9" ht="11.25" customHeight="1">
      <c r="A579" s="1776" t="s">
        <v>2246</v>
      </c>
      <c r="B579" s="1776" t="s">
        <v>16</v>
      </c>
      <c r="C579" s="1776" t="s">
        <v>3628</v>
      </c>
      <c r="D579" s="1776" t="s">
        <v>3629</v>
      </c>
      <c r="E579" s="1776" t="s">
        <v>3630</v>
      </c>
      <c r="F579" s="1776" t="s">
        <v>2254</v>
      </c>
      <c r="G579" s="1776" t="s">
        <v>3631</v>
      </c>
      <c r="H579" s="1776" t="s">
        <v>22</v>
      </c>
      <c r="I579" s="1776" t="s">
        <v>1618</v>
      </c>
    </row>
    <row r="580" spans="1:9" ht="11.25" customHeight="1">
      <c r="A580" s="1776" t="s">
        <v>2246</v>
      </c>
      <c r="B580" s="1776" t="s">
        <v>16</v>
      </c>
      <c r="C580" s="1776" t="s">
        <v>3632</v>
      </c>
      <c r="D580" s="1776" t="s">
        <v>3633</v>
      </c>
      <c r="E580" s="1776" t="s">
        <v>3634</v>
      </c>
      <c r="F580" s="1776" t="s">
        <v>2326</v>
      </c>
      <c r="G580" s="1776" t="s">
        <v>22</v>
      </c>
      <c r="H580" s="1776" t="s">
        <v>22</v>
      </c>
      <c r="I580" s="1776" t="s">
        <v>1618</v>
      </c>
    </row>
    <row r="581" spans="1:9" ht="11.25" customHeight="1">
      <c r="A581" s="1776" t="s">
        <v>2246</v>
      </c>
      <c r="B581" s="1776" t="s">
        <v>16</v>
      </c>
      <c r="C581" s="1776" t="s">
        <v>3635</v>
      </c>
      <c r="D581" s="1776" t="s">
        <v>3636</v>
      </c>
      <c r="E581" s="1776" t="s">
        <v>3637</v>
      </c>
      <c r="F581" s="1776" t="s">
        <v>2254</v>
      </c>
      <c r="G581" s="1776" t="s">
        <v>3638</v>
      </c>
      <c r="H581" s="1776" t="s">
        <v>22</v>
      </c>
      <c r="I581" s="1776" t="s">
        <v>1618</v>
      </c>
    </row>
    <row r="582" spans="1:9" ht="11.25" customHeight="1">
      <c r="A582" s="1776" t="s">
        <v>2246</v>
      </c>
      <c r="B582" s="1776" t="s">
        <v>16</v>
      </c>
      <c r="C582" s="1776" t="s">
        <v>2664</v>
      </c>
      <c r="D582" s="1776" t="s">
        <v>2665</v>
      </c>
      <c r="E582" s="1776" t="s">
        <v>2666</v>
      </c>
      <c r="F582" s="1776" t="s">
        <v>2369</v>
      </c>
      <c r="G582" s="1776" t="s">
        <v>2667</v>
      </c>
      <c r="H582" s="1776" t="s">
        <v>22</v>
      </c>
      <c r="I582" s="1776" t="s">
        <v>1618</v>
      </c>
    </row>
    <row r="583" spans="1:9" ht="11.25" customHeight="1">
      <c r="A583" s="1776" t="s">
        <v>2246</v>
      </c>
      <c r="B583" s="1776" t="s">
        <v>16</v>
      </c>
      <c r="C583" s="1776" t="s">
        <v>3639</v>
      </c>
      <c r="D583" s="1776" t="s">
        <v>3640</v>
      </c>
      <c r="E583" s="1776" t="s">
        <v>3641</v>
      </c>
      <c r="F583" s="1776" t="s">
        <v>2335</v>
      </c>
      <c r="G583" s="1776" t="s">
        <v>22</v>
      </c>
      <c r="H583" s="1776" t="s">
        <v>22</v>
      </c>
      <c r="I583" s="1776" t="s">
        <v>1618</v>
      </c>
    </row>
    <row r="584" spans="1:9" ht="11.25" customHeight="1">
      <c r="A584" s="1776" t="s">
        <v>2246</v>
      </c>
      <c r="B584" s="1776" t="s">
        <v>16</v>
      </c>
      <c r="C584" s="1776" t="s">
        <v>3642</v>
      </c>
      <c r="D584" s="1776" t="s">
        <v>3643</v>
      </c>
      <c r="E584" s="1776" t="s">
        <v>3644</v>
      </c>
      <c r="F584" s="1776" t="s">
        <v>2520</v>
      </c>
      <c r="G584" s="1776" t="s">
        <v>22</v>
      </c>
      <c r="H584" s="1776" t="s">
        <v>22</v>
      </c>
      <c r="I584" s="1776" t="s">
        <v>1618</v>
      </c>
    </row>
    <row r="585" spans="1:9" ht="11.25" customHeight="1">
      <c r="A585" s="1776" t="s">
        <v>2246</v>
      </c>
      <c r="B585" s="1776" t="s">
        <v>16</v>
      </c>
      <c r="C585" s="1776" t="s">
        <v>3645</v>
      </c>
      <c r="D585" s="1776" t="s">
        <v>3646</v>
      </c>
      <c r="E585" s="1776" t="s">
        <v>3647</v>
      </c>
      <c r="F585" s="1776" t="s">
        <v>2468</v>
      </c>
      <c r="G585" s="1776" t="s">
        <v>22</v>
      </c>
      <c r="H585" s="1776" t="s">
        <v>22</v>
      </c>
      <c r="I585" s="1776" t="s">
        <v>1618</v>
      </c>
    </row>
    <row r="586" spans="1:9" ht="11.25" customHeight="1">
      <c r="A586" s="1776" t="s">
        <v>2246</v>
      </c>
      <c r="B586" s="1776" t="s">
        <v>16</v>
      </c>
      <c r="C586" s="1776" t="s">
        <v>3648</v>
      </c>
      <c r="D586" s="1776" t="s">
        <v>3649</v>
      </c>
      <c r="E586" s="1776" t="s">
        <v>3650</v>
      </c>
      <c r="F586" s="1776" t="s">
        <v>2340</v>
      </c>
      <c r="G586" s="1776" t="s">
        <v>22</v>
      </c>
      <c r="H586" s="1776" t="s">
        <v>22</v>
      </c>
      <c r="I586" s="1776" t="s">
        <v>1618</v>
      </c>
    </row>
    <row r="587" spans="1:9" ht="11.25" customHeight="1">
      <c r="A587" s="1776" t="s">
        <v>2246</v>
      </c>
      <c r="B587" s="1776" t="s">
        <v>16</v>
      </c>
      <c r="C587" s="1776" t="s">
        <v>3651</v>
      </c>
      <c r="D587" s="1776" t="s">
        <v>3652</v>
      </c>
      <c r="E587" s="1776" t="s">
        <v>3653</v>
      </c>
      <c r="F587" s="1776" t="s">
        <v>3654</v>
      </c>
      <c r="G587" s="1776" t="s">
        <v>22</v>
      </c>
      <c r="H587" s="1776" t="s">
        <v>22</v>
      </c>
      <c r="I587" s="1776" t="s">
        <v>1618</v>
      </c>
    </row>
    <row r="588" spans="1:9" ht="11.25" customHeight="1">
      <c r="A588" s="1776" t="s">
        <v>2246</v>
      </c>
      <c r="B588" s="1776" t="s">
        <v>16</v>
      </c>
      <c r="C588" s="1776" t="s">
        <v>3655</v>
      </c>
      <c r="D588" s="1776" t="s">
        <v>3656</v>
      </c>
      <c r="E588" s="1776" t="s">
        <v>3657</v>
      </c>
      <c r="F588" s="1776" t="s">
        <v>2340</v>
      </c>
      <c r="G588" s="1776" t="s">
        <v>22</v>
      </c>
      <c r="H588" s="1776" t="s">
        <v>22</v>
      </c>
      <c r="I588" s="1776" t="s">
        <v>1618</v>
      </c>
    </row>
    <row r="589" spans="1:9" ht="11.25" customHeight="1">
      <c r="A589" s="1776" t="s">
        <v>2246</v>
      </c>
      <c r="B589" s="1776" t="s">
        <v>16</v>
      </c>
      <c r="C589" s="1776" t="s">
        <v>3658</v>
      </c>
      <c r="D589" s="1776" t="s">
        <v>3659</v>
      </c>
      <c r="E589" s="1776" t="s">
        <v>3660</v>
      </c>
      <c r="F589" s="1776" t="s">
        <v>2650</v>
      </c>
      <c r="G589" s="1776" t="s">
        <v>3661</v>
      </c>
      <c r="H589" s="1776" t="s">
        <v>22</v>
      </c>
      <c r="I589" s="1776" t="s">
        <v>1618</v>
      </c>
    </row>
    <row r="590" spans="1:9" ht="11.25" customHeight="1">
      <c r="A590" s="1776" t="s">
        <v>2246</v>
      </c>
      <c r="B590" s="1776" t="s">
        <v>16</v>
      </c>
      <c r="C590" s="1776" t="s">
        <v>3662</v>
      </c>
      <c r="D590" s="1776" t="s">
        <v>3663</v>
      </c>
      <c r="E590" s="1776" t="s">
        <v>3664</v>
      </c>
      <c r="F590" s="1776" t="s">
        <v>2254</v>
      </c>
      <c r="G590" s="1776" t="s">
        <v>3665</v>
      </c>
      <c r="H590" s="1776" t="s">
        <v>22</v>
      </c>
      <c r="I590" s="1776" t="s">
        <v>1618</v>
      </c>
    </row>
    <row r="591" spans="1:9" ht="11.25" customHeight="1">
      <c r="A591" s="1776" t="s">
        <v>2246</v>
      </c>
      <c r="B591" s="1776" t="s">
        <v>16</v>
      </c>
      <c r="C591" s="1776" t="s">
        <v>3666</v>
      </c>
      <c r="D591" s="1776" t="s">
        <v>3667</v>
      </c>
      <c r="E591" s="1776" t="s">
        <v>3668</v>
      </c>
      <c r="F591" s="1776" t="s">
        <v>3669</v>
      </c>
      <c r="G591" s="1776" t="s">
        <v>22</v>
      </c>
      <c r="H591" s="1776" t="s">
        <v>22</v>
      </c>
      <c r="I591" s="1776" t="s">
        <v>1618</v>
      </c>
    </row>
    <row r="592" spans="1:9" ht="11.25" customHeight="1">
      <c r="A592" s="1776" t="s">
        <v>2246</v>
      </c>
      <c r="B592" s="1776" t="s">
        <v>16</v>
      </c>
      <c r="C592" s="1776" t="s">
        <v>3670</v>
      </c>
      <c r="D592" s="1776" t="s">
        <v>3671</v>
      </c>
      <c r="E592" s="1776" t="s">
        <v>3672</v>
      </c>
      <c r="F592" s="1776" t="s">
        <v>2579</v>
      </c>
      <c r="G592" s="1776" t="s">
        <v>3673</v>
      </c>
      <c r="H592" s="1776" t="s">
        <v>22</v>
      </c>
      <c r="I592" s="1776" t="s">
        <v>1618</v>
      </c>
    </row>
    <row r="593" spans="1:9" ht="11.25" customHeight="1">
      <c r="A593" s="1776" t="s">
        <v>2246</v>
      </c>
      <c r="B593" s="1776" t="s">
        <v>16</v>
      </c>
      <c r="C593" s="1776" t="s">
        <v>3674</v>
      </c>
      <c r="D593" s="1776" t="s">
        <v>3675</v>
      </c>
      <c r="E593" s="1776" t="s">
        <v>3676</v>
      </c>
      <c r="F593" s="1776" t="s">
        <v>2254</v>
      </c>
      <c r="G593" s="1776" t="s">
        <v>3677</v>
      </c>
      <c r="H593" s="1776" t="s">
        <v>22</v>
      </c>
      <c r="I593" s="1776" t="s">
        <v>1618</v>
      </c>
    </row>
    <row r="594" spans="1:9" ht="11.25" customHeight="1">
      <c r="A594" s="1776" t="s">
        <v>2246</v>
      </c>
      <c r="B594" s="1776" t="s">
        <v>16</v>
      </c>
      <c r="C594" s="1776" t="s">
        <v>3678</v>
      </c>
      <c r="D594" s="1776" t="s">
        <v>3679</v>
      </c>
      <c r="E594" s="1776" t="s">
        <v>3680</v>
      </c>
      <c r="F594" s="1776" t="s">
        <v>3681</v>
      </c>
      <c r="G594" s="1776" t="s">
        <v>22</v>
      </c>
      <c r="H594" s="1776" t="s">
        <v>22</v>
      </c>
      <c r="I594" s="1776" t="s">
        <v>1618</v>
      </c>
    </row>
    <row r="595" spans="1:9" ht="11.25" customHeight="1">
      <c r="A595" s="1776" t="s">
        <v>2246</v>
      </c>
      <c r="B595" s="1776" t="s">
        <v>16</v>
      </c>
      <c r="C595" s="1776" t="s">
        <v>3682</v>
      </c>
      <c r="D595" s="1776" t="s">
        <v>3683</v>
      </c>
      <c r="E595" s="1776" t="s">
        <v>3684</v>
      </c>
      <c r="F595" s="1776" t="s">
        <v>2468</v>
      </c>
      <c r="G595" s="1776" t="s">
        <v>22</v>
      </c>
      <c r="H595" s="1776" t="s">
        <v>22</v>
      </c>
      <c r="I595" s="1776" t="s">
        <v>1618</v>
      </c>
    </row>
    <row r="596" spans="1:9" ht="11.25" customHeight="1">
      <c r="A596" s="1776" t="s">
        <v>2246</v>
      </c>
      <c r="B596" s="1776" t="s">
        <v>16</v>
      </c>
      <c r="C596" s="1776" t="s">
        <v>3685</v>
      </c>
      <c r="D596" s="1776" t="s">
        <v>3686</v>
      </c>
      <c r="E596" s="1776" t="s">
        <v>3637</v>
      </c>
      <c r="F596" s="1776" t="s">
        <v>3687</v>
      </c>
      <c r="G596" s="1776" t="s">
        <v>22</v>
      </c>
      <c r="H596" s="1776" t="s">
        <v>22</v>
      </c>
      <c r="I596" s="1776" t="s">
        <v>1618</v>
      </c>
    </row>
    <row r="597" spans="1:9" ht="11.25" customHeight="1">
      <c r="A597" s="1776" t="s">
        <v>2246</v>
      </c>
      <c r="B597" s="1776" t="s">
        <v>16</v>
      </c>
      <c r="C597" s="1776" t="s">
        <v>3688</v>
      </c>
      <c r="D597" s="1776" t="s">
        <v>3689</v>
      </c>
      <c r="E597" s="1776" t="s">
        <v>3690</v>
      </c>
      <c r="F597" s="1776" t="s">
        <v>2335</v>
      </c>
      <c r="G597" s="1776" t="s">
        <v>22</v>
      </c>
      <c r="H597" s="1776" t="s">
        <v>22</v>
      </c>
      <c r="I597" s="1776" t="s">
        <v>1618</v>
      </c>
    </row>
    <row r="598" spans="1:9" ht="11.25" customHeight="1">
      <c r="A598" s="1776" t="s">
        <v>2246</v>
      </c>
      <c r="B598" s="1776" t="s">
        <v>16</v>
      </c>
      <c r="C598" s="1776" t="s">
        <v>3691</v>
      </c>
      <c r="D598" s="1776" t="s">
        <v>3692</v>
      </c>
      <c r="E598" s="1776" t="s">
        <v>3693</v>
      </c>
      <c r="F598" s="1776" t="s">
        <v>2254</v>
      </c>
      <c r="G598" s="1776" t="s">
        <v>22</v>
      </c>
      <c r="H598" s="1776" t="s">
        <v>22</v>
      </c>
      <c r="I598" s="1776" t="s">
        <v>1618</v>
      </c>
    </row>
    <row r="599" spans="1:9" ht="11.25" customHeight="1">
      <c r="A599" s="1776" t="s">
        <v>2246</v>
      </c>
      <c r="B599" s="1776" t="s">
        <v>16</v>
      </c>
      <c r="C599" s="1776" t="s">
        <v>3694</v>
      </c>
      <c r="D599" s="1776" t="s">
        <v>3695</v>
      </c>
      <c r="E599" s="1776" t="s">
        <v>3696</v>
      </c>
      <c r="F599" s="1776" t="s">
        <v>3697</v>
      </c>
      <c r="G599" s="1776" t="s">
        <v>22</v>
      </c>
      <c r="H599" s="1776" t="s">
        <v>22</v>
      </c>
      <c r="I599" s="1776" t="s">
        <v>1618</v>
      </c>
    </row>
    <row r="600" spans="1:9" ht="11.25" customHeight="1">
      <c r="A600" s="1776" t="s">
        <v>2246</v>
      </c>
      <c r="B600" s="1776" t="s">
        <v>16</v>
      </c>
      <c r="C600" s="1776" t="s">
        <v>3698</v>
      </c>
      <c r="D600" s="1776" t="s">
        <v>3699</v>
      </c>
      <c r="E600" s="1776" t="s">
        <v>3700</v>
      </c>
      <c r="F600" s="1776" t="s">
        <v>2520</v>
      </c>
      <c r="G600" s="1776" t="s">
        <v>22</v>
      </c>
      <c r="H600" s="1776" t="s">
        <v>22</v>
      </c>
      <c r="I600" s="1776" t="s">
        <v>1618</v>
      </c>
    </row>
    <row r="601" spans="1:9" ht="11.25" customHeight="1">
      <c r="A601" s="1776" t="s">
        <v>2246</v>
      </c>
      <c r="B601" s="1776" t="s">
        <v>16</v>
      </c>
      <c r="C601" s="1776" t="s">
        <v>3701</v>
      </c>
      <c r="D601" s="1776" t="s">
        <v>3702</v>
      </c>
      <c r="E601" s="1776" t="s">
        <v>3703</v>
      </c>
      <c r="F601" s="1776" t="s">
        <v>2650</v>
      </c>
      <c r="G601" s="1776" t="s">
        <v>22</v>
      </c>
      <c r="H601" s="1776" t="s">
        <v>22</v>
      </c>
      <c r="I601" s="1776" t="s">
        <v>1618</v>
      </c>
    </row>
    <row r="602" spans="1:9" ht="11.25" customHeight="1">
      <c r="A602" s="1776" t="s">
        <v>2246</v>
      </c>
      <c r="B602" s="1776" t="s">
        <v>16</v>
      </c>
      <c r="C602" s="1776" t="s">
        <v>3704</v>
      </c>
      <c r="D602" s="1776" t="s">
        <v>3705</v>
      </c>
      <c r="E602" s="1776" t="s">
        <v>3706</v>
      </c>
      <c r="F602" s="1776" t="s">
        <v>3239</v>
      </c>
      <c r="G602" s="1776" t="s">
        <v>22</v>
      </c>
      <c r="H602" s="1776" t="s">
        <v>22</v>
      </c>
      <c r="I602" s="1776" t="s">
        <v>1618</v>
      </c>
    </row>
    <row r="603" spans="1:9" ht="11.25" customHeight="1">
      <c r="A603" s="1776" t="s">
        <v>2246</v>
      </c>
      <c r="B603" s="1776" t="s">
        <v>16</v>
      </c>
      <c r="C603" s="1776" t="s">
        <v>2823</v>
      </c>
      <c r="D603" s="1776" t="s">
        <v>2824</v>
      </c>
      <c r="E603" s="1776" t="s">
        <v>2825</v>
      </c>
      <c r="F603" s="1776" t="s">
        <v>2826</v>
      </c>
      <c r="G603" s="1776" t="s">
        <v>2827</v>
      </c>
      <c r="H603" s="1776" t="s">
        <v>22</v>
      </c>
      <c r="I603"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3707</v>
      </c>
      <c r="B1" s="3" t="s">
        <v>3708</v>
      </c>
      <c r="C1" s="3" t="s">
        <v>3709</v>
      </c>
      <c r="D1" s="3" t="s">
        <v>3710</v>
      </c>
      <c r="E1" t="s">
        <v>3711</v>
      </c>
      <c r="F1" t="s">
        <v>3712</v>
      </c>
      <c r="G1" t="s">
        <v>3713</v>
      </c>
    </row>
    <row r="2" spans="1:7" ht="11.25" customHeight="1">
      <c r="A2" s="310" t="s">
        <v>16</v>
      </c>
      <c r="B2" t="s">
        <v>3714</v>
      </c>
      <c r="C2" t="s">
        <v>3715</v>
      </c>
      <c r="D2" t="s">
        <v>3714</v>
      </c>
      <c r="E2" t="s">
        <v>3715</v>
      </c>
      <c r="F2" t="s">
        <v>3716</v>
      </c>
      <c r="G2" t="s">
        <v>109</v>
      </c>
    </row>
    <row r="3" spans="1:7" ht="11.25" customHeight="1">
      <c r="A3" s="310" t="s">
        <v>16</v>
      </c>
      <c r="B3" t="s">
        <v>3714</v>
      </c>
      <c r="C3" t="s">
        <v>3715</v>
      </c>
      <c r="D3" t="s">
        <v>3717</v>
      </c>
      <c r="E3" t="s">
        <v>3718</v>
      </c>
      <c r="F3" t="s">
        <v>3719</v>
      </c>
      <c r="G3" t="s">
        <v>110</v>
      </c>
    </row>
    <row r="4" spans="1:7" ht="11.25" customHeight="1">
      <c r="A4" s="310" t="s">
        <v>16</v>
      </c>
      <c r="B4" t="s">
        <v>3714</v>
      </c>
      <c r="C4" t="s">
        <v>3715</v>
      </c>
      <c r="D4" t="s">
        <v>3720</v>
      </c>
      <c r="E4" t="s">
        <v>3721</v>
      </c>
      <c r="F4" t="s">
        <v>3719</v>
      </c>
      <c r="G4" t="s">
        <v>89</v>
      </c>
    </row>
    <row r="5" spans="1:7" ht="11.25" customHeight="1">
      <c r="A5" s="310" t="s">
        <v>16</v>
      </c>
      <c r="B5" t="s">
        <v>3714</v>
      </c>
      <c r="C5" t="s">
        <v>3715</v>
      </c>
      <c r="D5" t="s">
        <v>3722</v>
      </c>
      <c r="E5" t="s">
        <v>3723</v>
      </c>
      <c r="F5" t="s">
        <v>3719</v>
      </c>
      <c r="G5" t="s">
        <v>90</v>
      </c>
    </row>
    <row r="6" spans="1:7" ht="11.25" customHeight="1">
      <c r="A6" s="310" t="s">
        <v>16</v>
      </c>
      <c r="B6" t="s">
        <v>3714</v>
      </c>
      <c r="C6" t="s">
        <v>3715</v>
      </c>
      <c r="D6" t="s">
        <v>3724</v>
      </c>
      <c r="E6" t="s">
        <v>3725</v>
      </c>
      <c r="F6" t="s">
        <v>3719</v>
      </c>
      <c r="G6" t="s">
        <v>111</v>
      </c>
    </row>
    <row r="7" spans="1:7" ht="11.25" customHeight="1">
      <c r="A7" s="310" t="s">
        <v>16</v>
      </c>
      <c r="B7" t="s">
        <v>3714</v>
      </c>
      <c r="C7" t="s">
        <v>3715</v>
      </c>
      <c r="D7" t="s">
        <v>3726</v>
      </c>
      <c r="E7" t="s">
        <v>3727</v>
      </c>
      <c r="F7" t="s">
        <v>3719</v>
      </c>
      <c r="G7" t="s">
        <v>91</v>
      </c>
    </row>
    <row r="8" spans="1:7" ht="11.25" customHeight="1">
      <c r="A8" s="310" t="s">
        <v>16</v>
      </c>
      <c r="B8" t="s">
        <v>3714</v>
      </c>
      <c r="C8" t="s">
        <v>3715</v>
      </c>
      <c r="D8" t="s">
        <v>3728</v>
      </c>
      <c r="E8" t="s">
        <v>3729</v>
      </c>
      <c r="F8" t="s">
        <v>3719</v>
      </c>
      <c r="G8" t="s">
        <v>92</v>
      </c>
    </row>
    <row r="9" spans="1:7" ht="11.25" customHeight="1">
      <c r="A9" s="310" t="s">
        <v>16</v>
      </c>
      <c r="B9" t="s">
        <v>3714</v>
      </c>
      <c r="C9" t="s">
        <v>3715</v>
      </c>
      <c r="D9" t="s">
        <v>3730</v>
      </c>
      <c r="E9" t="s">
        <v>3731</v>
      </c>
      <c r="F9" t="s">
        <v>3719</v>
      </c>
      <c r="G9" t="s">
        <v>112</v>
      </c>
    </row>
    <row r="10" spans="1:7" ht="11.25" customHeight="1">
      <c r="A10" s="310" t="s">
        <v>16</v>
      </c>
      <c r="B10" t="s">
        <v>3714</v>
      </c>
      <c r="C10" t="s">
        <v>3715</v>
      </c>
      <c r="D10" t="s">
        <v>3732</v>
      </c>
      <c r="E10" t="s">
        <v>3733</v>
      </c>
      <c r="F10" t="s">
        <v>3719</v>
      </c>
      <c r="G10" t="s">
        <v>149</v>
      </c>
    </row>
    <row r="11" spans="1:7" ht="11.25" customHeight="1">
      <c r="A11" s="310" t="s">
        <v>16</v>
      </c>
      <c r="B11" t="s">
        <v>3714</v>
      </c>
      <c r="C11" t="s">
        <v>3715</v>
      </c>
      <c r="D11" t="s">
        <v>3734</v>
      </c>
      <c r="E11" t="s">
        <v>3735</v>
      </c>
      <c r="F11" t="s">
        <v>3719</v>
      </c>
      <c r="G11" t="s">
        <v>150</v>
      </c>
    </row>
    <row r="12" spans="1:7" ht="11.25" customHeight="1">
      <c r="A12" s="310" t="s">
        <v>16</v>
      </c>
      <c r="B12" t="s">
        <v>3714</v>
      </c>
      <c r="C12" t="s">
        <v>3715</v>
      </c>
      <c r="D12" t="s">
        <v>3736</v>
      </c>
      <c r="E12" t="s">
        <v>3737</v>
      </c>
      <c r="F12" t="s">
        <v>3719</v>
      </c>
      <c r="G12" t="s">
        <v>151</v>
      </c>
    </row>
    <row r="13" spans="1:7" ht="11.25" customHeight="1">
      <c r="A13" s="310" t="s">
        <v>16</v>
      </c>
      <c r="B13" t="s">
        <v>3714</v>
      </c>
      <c r="C13" t="s">
        <v>3715</v>
      </c>
      <c r="D13" t="s">
        <v>3738</v>
      </c>
      <c r="E13" t="s">
        <v>3739</v>
      </c>
      <c r="F13" t="s">
        <v>3719</v>
      </c>
      <c r="G13" t="s">
        <v>152</v>
      </c>
    </row>
    <row r="14" spans="1:7" ht="11.25" customHeight="1">
      <c r="A14" s="310" t="s">
        <v>16</v>
      </c>
      <c r="B14" t="s">
        <v>3714</v>
      </c>
      <c r="C14" t="s">
        <v>3715</v>
      </c>
      <c r="D14" t="s">
        <v>3740</v>
      </c>
      <c r="E14" t="s">
        <v>3741</v>
      </c>
      <c r="F14" t="s">
        <v>3719</v>
      </c>
      <c r="G14" t="s">
        <v>153</v>
      </c>
    </row>
    <row r="15" spans="1:7" ht="11.25" customHeight="1">
      <c r="A15" s="310" t="s">
        <v>16</v>
      </c>
      <c r="B15" t="s">
        <v>3714</v>
      </c>
      <c r="C15" t="s">
        <v>3715</v>
      </c>
      <c r="D15" t="s">
        <v>3742</v>
      </c>
      <c r="E15" t="s">
        <v>3743</v>
      </c>
      <c r="F15" t="s">
        <v>3719</v>
      </c>
      <c r="G15" t="s">
        <v>154</v>
      </c>
    </row>
    <row r="16" spans="1:7" ht="11.25" customHeight="1">
      <c r="A16" s="310" t="s">
        <v>16</v>
      </c>
      <c r="B16" t="s">
        <v>3714</v>
      </c>
      <c r="C16" t="s">
        <v>3715</v>
      </c>
      <c r="D16" t="s">
        <v>3744</v>
      </c>
      <c r="E16" t="s">
        <v>3745</v>
      </c>
      <c r="F16" t="s">
        <v>3719</v>
      </c>
      <c r="G16" t="s">
        <v>1461</v>
      </c>
    </row>
    <row r="17" spans="1:7" ht="11.25" customHeight="1">
      <c r="A17" s="310" t="s">
        <v>16</v>
      </c>
      <c r="B17" t="s">
        <v>3714</v>
      </c>
      <c r="C17" t="s">
        <v>3715</v>
      </c>
      <c r="D17" t="s">
        <v>3746</v>
      </c>
      <c r="E17" t="s">
        <v>3747</v>
      </c>
      <c r="F17" t="s">
        <v>3719</v>
      </c>
      <c r="G17" t="s">
        <v>1467</v>
      </c>
    </row>
    <row r="18" spans="1:7" ht="11.25" customHeight="1">
      <c r="A18" s="310" t="s">
        <v>16</v>
      </c>
      <c r="B18" t="s">
        <v>3748</v>
      </c>
      <c r="C18" t="s">
        <v>3749</v>
      </c>
      <c r="D18" t="s">
        <v>3750</v>
      </c>
      <c r="E18" t="s">
        <v>3751</v>
      </c>
      <c r="F18" t="s">
        <v>3719</v>
      </c>
      <c r="G18" t="s">
        <v>1479</v>
      </c>
    </row>
    <row r="19" spans="1:7" ht="11.25" customHeight="1">
      <c r="A19" s="310" t="s">
        <v>16</v>
      </c>
      <c r="B19" t="s">
        <v>3748</v>
      </c>
      <c r="C19" t="s">
        <v>3749</v>
      </c>
      <c r="D19" t="s">
        <v>3748</v>
      </c>
      <c r="E19" t="s">
        <v>3749</v>
      </c>
      <c r="F19" t="s">
        <v>3716</v>
      </c>
      <c r="G19" t="s">
        <v>1493</v>
      </c>
    </row>
    <row r="20" spans="1:7" ht="11.25" customHeight="1">
      <c r="A20" s="310" t="s">
        <v>16</v>
      </c>
      <c r="B20" t="s">
        <v>3748</v>
      </c>
      <c r="C20" t="s">
        <v>3749</v>
      </c>
      <c r="D20" t="s">
        <v>3752</v>
      </c>
      <c r="E20" t="s">
        <v>3753</v>
      </c>
      <c r="F20" t="s">
        <v>3754</v>
      </c>
      <c r="G20" t="s">
        <v>1505</v>
      </c>
    </row>
    <row r="21" spans="1:7" ht="11.25" customHeight="1">
      <c r="A21" s="310" t="s">
        <v>16</v>
      </c>
      <c r="B21" t="s">
        <v>3748</v>
      </c>
      <c r="C21" t="s">
        <v>3749</v>
      </c>
      <c r="D21" t="s">
        <v>3755</v>
      </c>
      <c r="E21" t="s">
        <v>3756</v>
      </c>
      <c r="F21" t="s">
        <v>3719</v>
      </c>
      <c r="G21" t="s">
        <v>1514</v>
      </c>
    </row>
    <row r="22" spans="1:7" ht="11.25" customHeight="1">
      <c r="A22" s="310" t="s">
        <v>16</v>
      </c>
      <c r="B22" t="s">
        <v>3748</v>
      </c>
      <c r="C22" t="s">
        <v>3749</v>
      </c>
      <c r="D22" t="s">
        <v>3757</v>
      </c>
      <c r="E22" t="s">
        <v>3758</v>
      </c>
      <c r="F22" t="s">
        <v>3719</v>
      </c>
      <c r="G22" t="s">
        <v>1530</v>
      </c>
    </row>
    <row r="23" spans="1:7" ht="11.25" customHeight="1">
      <c r="A23" s="310" t="s">
        <v>16</v>
      </c>
      <c r="B23" t="s">
        <v>3748</v>
      </c>
      <c r="C23" t="s">
        <v>3749</v>
      </c>
      <c r="D23" t="s">
        <v>3759</v>
      </c>
      <c r="E23" t="s">
        <v>3760</v>
      </c>
      <c r="F23" t="s">
        <v>3719</v>
      </c>
      <c r="G23" t="s">
        <v>1537</v>
      </c>
    </row>
    <row r="24" spans="1:7" ht="11.25" customHeight="1">
      <c r="A24" s="310" t="s">
        <v>16</v>
      </c>
      <c r="B24" t="s">
        <v>3748</v>
      </c>
      <c r="C24" t="s">
        <v>3749</v>
      </c>
      <c r="D24" t="s">
        <v>3761</v>
      </c>
      <c r="E24" t="s">
        <v>3762</v>
      </c>
      <c r="F24" t="s">
        <v>3719</v>
      </c>
      <c r="G24" t="s">
        <v>1545</v>
      </c>
    </row>
    <row r="25" spans="1:7" ht="11.25" customHeight="1">
      <c r="A25" s="310" t="s">
        <v>16</v>
      </c>
      <c r="B25" t="s">
        <v>3748</v>
      </c>
      <c r="C25" t="s">
        <v>3749</v>
      </c>
      <c r="D25" t="s">
        <v>3763</v>
      </c>
      <c r="E25" t="s">
        <v>3764</v>
      </c>
      <c r="F25" t="s">
        <v>3719</v>
      </c>
      <c r="G25" t="s">
        <v>1552</v>
      </c>
    </row>
    <row r="26" spans="1:7" ht="11.25" customHeight="1">
      <c r="A26" s="310" t="s">
        <v>16</v>
      </c>
      <c r="B26" t="s">
        <v>3748</v>
      </c>
      <c r="C26" t="s">
        <v>3749</v>
      </c>
      <c r="D26" t="s">
        <v>3765</v>
      </c>
      <c r="E26" t="s">
        <v>3766</v>
      </c>
      <c r="F26" t="s">
        <v>3719</v>
      </c>
      <c r="G26" t="s">
        <v>1556</v>
      </c>
    </row>
    <row r="27" spans="1:7" ht="11.25" customHeight="1">
      <c r="A27" s="310" t="s">
        <v>16</v>
      </c>
      <c r="B27" t="s">
        <v>3748</v>
      </c>
      <c r="C27" t="s">
        <v>3749</v>
      </c>
      <c r="D27" t="s">
        <v>3767</v>
      </c>
      <c r="E27" t="s">
        <v>3768</v>
      </c>
      <c r="F27" t="s">
        <v>3719</v>
      </c>
      <c r="G27" t="s">
        <v>1561</v>
      </c>
    </row>
    <row r="28" spans="1:7" ht="11.25" customHeight="1">
      <c r="A28" s="310" t="s">
        <v>16</v>
      </c>
      <c r="B28" t="s">
        <v>3748</v>
      </c>
      <c r="C28" t="s">
        <v>3749</v>
      </c>
      <c r="D28" t="s">
        <v>3769</v>
      </c>
      <c r="E28" t="s">
        <v>3770</v>
      </c>
      <c r="F28" t="s">
        <v>3719</v>
      </c>
      <c r="G28" t="s">
        <v>1569</v>
      </c>
    </row>
    <row r="29" spans="1:7" ht="11.25" customHeight="1">
      <c r="A29" s="310" t="s">
        <v>16</v>
      </c>
      <c r="B29" t="s">
        <v>3748</v>
      </c>
      <c r="C29" t="s">
        <v>3749</v>
      </c>
      <c r="D29" t="s">
        <v>3771</v>
      </c>
      <c r="E29" t="s">
        <v>3772</v>
      </c>
      <c r="F29" t="s">
        <v>3719</v>
      </c>
      <c r="G29" t="s">
        <v>1571</v>
      </c>
    </row>
    <row r="30" spans="1:7" ht="11.25" customHeight="1">
      <c r="A30" s="310" t="s">
        <v>16</v>
      </c>
      <c r="B30" t="s">
        <v>3748</v>
      </c>
      <c r="C30" t="s">
        <v>3749</v>
      </c>
      <c r="D30" t="s">
        <v>3773</v>
      </c>
      <c r="E30" t="s">
        <v>3774</v>
      </c>
      <c r="F30" t="s">
        <v>3719</v>
      </c>
      <c r="G30" t="s">
        <v>1574</v>
      </c>
    </row>
    <row r="31" spans="1:7" ht="11.25" customHeight="1">
      <c r="A31" s="310" t="s">
        <v>16</v>
      </c>
      <c r="B31" t="s">
        <v>3748</v>
      </c>
      <c r="C31" t="s">
        <v>3749</v>
      </c>
      <c r="D31" t="s">
        <v>3775</v>
      </c>
      <c r="E31" t="s">
        <v>3776</v>
      </c>
      <c r="F31" t="s">
        <v>3719</v>
      </c>
      <c r="G31" t="s">
        <v>1580</v>
      </c>
    </row>
    <row r="32" spans="1:7" ht="11.25" customHeight="1">
      <c r="A32" s="310" t="s">
        <v>16</v>
      </c>
      <c r="B32" t="s">
        <v>3748</v>
      </c>
      <c r="C32" t="s">
        <v>3749</v>
      </c>
      <c r="D32" t="s">
        <v>3777</v>
      </c>
      <c r="E32" t="s">
        <v>3778</v>
      </c>
      <c r="F32" t="s">
        <v>3719</v>
      </c>
      <c r="G32" t="s">
        <v>1582</v>
      </c>
    </row>
    <row r="33" spans="1:7" ht="11.25" customHeight="1">
      <c r="A33" s="310" t="s">
        <v>16</v>
      </c>
      <c r="B33" t="s">
        <v>3779</v>
      </c>
      <c r="C33" t="s">
        <v>3780</v>
      </c>
      <c r="D33" t="s">
        <v>3781</v>
      </c>
      <c r="E33" t="s">
        <v>3782</v>
      </c>
      <c r="F33" t="s">
        <v>3719</v>
      </c>
      <c r="G33" t="s">
        <v>1584</v>
      </c>
    </row>
    <row r="34" spans="1:7" ht="11.25" customHeight="1">
      <c r="A34" s="310" t="s">
        <v>16</v>
      </c>
      <c r="B34" t="s">
        <v>3779</v>
      </c>
      <c r="C34" t="s">
        <v>3780</v>
      </c>
      <c r="D34" t="s">
        <v>3779</v>
      </c>
      <c r="E34" t="s">
        <v>3780</v>
      </c>
      <c r="F34" t="s">
        <v>3716</v>
      </c>
      <c r="G34" t="s">
        <v>1586</v>
      </c>
    </row>
    <row r="35" spans="1:7" ht="11.25" customHeight="1">
      <c r="A35" s="310" t="s">
        <v>16</v>
      </c>
      <c r="B35" t="s">
        <v>3779</v>
      </c>
      <c r="C35" t="s">
        <v>3780</v>
      </c>
      <c r="D35" t="s">
        <v>3783</v>
      </c>
      <c r="E35" t="s">
        <v>3784</v>
      </c>
      <c r="F35" t="s">
        <v>3754</v>
      </c>
      <c r="G35" t="s">
        <v>1591</v>
      </c>
    </row>
    <row r="36" spans="1:7" ht="11.25" customHeight="1">
      <c r="A36" s="310" t="s">
        <v>16</v>
      </c>
      <c r="B36" t="s">
        <v>3779</v>
      </c>
      <c r="C36" t="s">
        <v>3780</v>
      </c>
      <c r="D36" t="s">
        <v>3785</v>
      </c>
      <c r="E36" t="s">
        <v>3786</v>
      </c>
      <c r="F36" t="s">
        <v>3719</v>
      </c>
      <c r="G36" t="s">
        <v>1596</v>
      </c>
    </row>
    <row r="37" spans="1:7" ht="11.25" customHeight="1">
      <c r="A37" s="310" t="s">
        <v>16</v>
      </c>
      <c r="B37" t="s">
        <v>3779</v>
      </c>
      <c r="C37" t="s">
        <v>3780</v>
      </c>
      <c r="D37" t="s">
        <v>3787</v>
      </c>
      <c r="E37" t="s">
        <v>3788</v>
      </c>
      <c r="F37" t="s">
        <v>3754</v>
      </c>
      <c r="G37" t="s">
        <v>1600</v>
      </c>
    </row>
    <row r="38" spans="1:7" ht="11.25" customHeight="1">
      <c r="A38" s="310" t="s">
        <v>16</v>
      </c>
      <c r="B38" t="s">
        <v>3779</v>
      </c>
      <c r="C38" t="s">
        <v>3780</v>
      </c>
      <c r="D38" t="s">
        <v>3789</v>
      </c>
      <c r="E38" t="s">
        <v>3790</v>
      </c>
      <c r="F38" t="s">
        <v>3719</v>
      </c>
      <c r="G38" t="s">
        <v>1608</v>
      </c>
    </row>
    <row r="39" spans="1:7" ht="11.25" customHeight="1">
      <c r="A39" s="310" t="s">
        <v>16</v>
      </c>
      <c r="B39" t="s">
        <v>3779</v>
      </c>
      <c r="C39" t="s">
        <v>3780</v>
      </c>
      <c r="D39" t="s">
        <v>3791</v>
      </c>
      <c r="E39" t="s">
        <v>3792</v>
      </c>
      <c r="F39" t="s">
        <v>3719</v>
      </c>
      <c r="G39" t="s">
        <v>1614</v>
      </c>
    </row>
    <row r="40" spans="1:7" ht="11.25" customHeight="1">
      <c r="A40" s="310" t="s">
        <v>16</v>
      </c>
      <c r="B40" t="s">
        <v>3779</v>
      </c>
      <c r="C40" t="s">
        <v>3780</v>
      </c>
      <c r="D40" t="s">
        <v>3793</v>
      </c>
      <c r="E40" t="s">
        <v>3794</v>
      </c>
      <c r="F40" t="s">
        <v>3719</v>
      </c>
      <c r="G40" t="s">
        <v>1619</v>
      </c>
    </row>
    <row r="41" spans="1:7" ht="11.25" customHeight="1">
      <c r="A41" s="310" t="s">
        <v>16</v>
      </c>
      <c r="B41" t="s">
        <v>3779</v>
      </c>
      <c r="C41" t="s">
        <v>3780</v>
      </c>
      <c r="D41" t="s">
        <v>3795</v>
      </c>
      <c r="E41" t="s">
        <v>3796</v>
      </c>
      <c r="F41" t="s">
        <v>3719</v>
      </c>
      <c r="G41" t="s">
        <v>1623</v>
      </c>
    </row>
    <row r="42" spans="1:7" ht="11.25" customHeight="1">
      <c r="A42" s="310" t="s">
        <v>16</v>
      </c>
      <c r="B42" t="s">
        <v>3779</v>
      </c>
      <c r="C42" t="s">
        <v>3780</v>
      </c>
      <c r="D42" t="s">
        <v>3797</v>
      </c>
      <c r="E42" t="s">
        <v>3798</v>
      </c>
      <c r="F42" t="s">
        <v>3719</v>
      </c>
      <c r="G42" t="s">
        <v>1626</v>
      </c>
    </row>
    <row r="43" spans="1:7" ht="11.25" customHeight="1">
      <c r="A43" s="310" t="s">
        <v>16</v>
      </c>
      <c r="B43" t="s">
        <v>3779</v>
      </c>
      <c r="C43" t="s">
        <v>3780</v>
      </c>
      <c r="D43" t="s">
        <v>3799</v>
      </c>
      <c r="E43" t="s">
        <v>3800</v>
      </c>
      <c r="F43" t="s">
        <v>3719</v>
      </c>
      <c r="G43" t="s">
        <v>1633</v>
      </c>
    </row>
    <row r="44" spans="1:7" ht="11.25" customHeight="1">
      <c r="A44" s="310" t="s">
        <v>16</v>
      </c>
      <c r="B44" t="s">
        <v>3779</v>
      </c>
      <c r="C44" t="s">
        <v>3780</v>
      </c>
      <c r="D44" t="s">
        <v>3801</v>
      </c>
      <c r="E44" t="s">
        <v>3802</v>
      </c>
      <c r="F44" t="s">
        <v>3719</v>
      </c>
      <c r="G44" t="s">
        <v>1642</v>
      </c>
    </row>
    <row r="45" spans="1:7" ht="11.25" customHeight="1">
      <c r="A45" s="310" t="s">
        <v>16</v>
      </c>
      <c r="B45" t="s">
        <v>3779</v>
      </c>
      <c r="C45" t="s">
        <v>3780</v>
      </c>
      <c r="D45" t="s">
        <v>3803</v>
      </c>
      <c r="E45" t="s">
        <v>3804</v>
      </c>
      <c r="F45" t="s">
        <v>3754</v>
      </c>
      <c r="G45" t="s">
        <v>1647</v>
      </c>
    </row>
    <row r="46" spans="1:7" ht="11.25" customHeight="1">
      <c r="A46" s="310" t="s">
        <v>16</v>
      </c>
      <c r="B46" t="s">
        <v>3779</v>
      </c>
      <c r="C46" t="s">
        <v>3780</v>
      </c>
      <c r="D46" t="s">
        <v>3805</v>
      </c>
      <c r="E46" t="s">
        <v>3806</v>
      </c>
      <c r="F46" t="s">
        <v>3719</v>
      </c>
      <c r="G46" t="s">
        <v>1650</v>
      </c>
    </row>
    <row r="47" spans="1:7" ht="11.25" customHeight="1">
      <c r="A47" s="310" t="s">
        <v>16</v>
      </c>
      <c r="B47" t="s">
        <v>3779</v>
      </c>
      <c r="C47" t="s">
        <v>3780</v>
      </c>
      <c r="D47" t="s">
        <v>3807</v>
      </c>
      <c r="E47" t="s">
        <v>3808</v>
      </c>
      <c r="F47" t="s">
        <v>3719</v>
      </c>
      <c r="G47" t="s">
        <v>1656</v>
      </c>
    </row>
    <row r="48" spans="1:7" ht="11.25" customHeight="1">
      <c r="A48" s="310" t="s">
        <v>16</v>
      </c>
      <c r="B48" t="s">
        <v>3779</v>
      </c>
      <c r="C48" t="s">
        <v>3780</v>
      </c>
      <c r="D48" t="s">
        <v>3809</v>
      </c>
      <c r="E48" t="s">
        <v>3810</v>
      </c>
      <c r="F48" t="s">
        <v>3719</v>
      </c>
      <c r="G48" t="s">
        <v>1661</v>
      </c>
    </row>
    <row r="49" spans="1:7" ht="11.25" customHeight="1">
      <c r="A49" s="310" t="s">
        <v>16</v>
      </c>
      <c r="B49" t="s">
        <v>3779</v>
      </c>
      <c r="C49" t="s">
        <v>3780</v>
      </c>
      <c r="D49" t="s">
        <v>3811</v>
      </c>
      <c r="E49" t="s">
        <v>3812</v>
      </c>
      <c r="F49" t="s">
        <v>3719</v>
      </c>
      <c r="G49" t="s">
        <v>1664</v>
      </c>
    </row>
    <row r="50" spans="1:7" ht="11.25" customHeight="1">
      <c r="A50" s="310" t="s">
        <v>16</v>
      </c>
      <c r="B50" t="s">
        <v>3779</v>
      </c>
      <c r="C50" t="s">
        <v>3780</v>
      </c>
      <c r="D50" t="s">
        <v>3813</v>
      </c>
      <c r="E50" t="s">
        <v>3814</v>
      </c>
      <c r="F50" t="s">
        <v>3719</v>
      </c>
      <c r="G50" t="s">
        <v>1668</v>
      </c>
    </row>
    <row r="51" spans="1:7" ht="11.25" customHeight="1">
      <c r="A51" s="310" t="s">
        <v>16</v>
      </c>
      <c r="B51" t="s">
        <v>3779</v>
      </c>
      <c r="C51" t="s">
        <v>3780</v>
      </c>
      <c r="D51" t="s">
        <v>3815</v>
      </c>
      <c r="E51" t="s">
        <v>3816</v>
      </c>
      <c r="F51" t="s">
        <v>3719</v>
      </c>
      <c r="G51" t="s">
        <v>1673</v>
      </c>
    </row>
    <row r="52" spans="1:7" ht="11.25" customHeight="1">
      <c r="A52" s="310" t="s">
        <v>16</v>
      </c>
      <c r="B52" t="s">
        <v>3817</v>
      </c>
      <c r="C52" t="s">
        <v>3818</v>
      </c>
      <c r="D52" t="s">
        <v>3819</v>
      </c>
      <c r="E52" t="s">
        <v>3820</v>
      </c>
      <c r="F52" t="s">
        <v>3719</v>
      </c>
      <c r="G52" t="s">
        <v>1677</v>
      </c>
    </row>
    <row r="53" spans="1:7" ht="11.25" customHeight="1">
      <c r="A53" s="310" t="s">
        <v>16</v>
      </c>
      <c r="B53" t="s">
        <v>3817</v>
      </c>
      <c r="C53" t="s">
        <v>3818</v>
      </c>
      <c r="D53" t="s">
        <v>3821</v>
      </c>
      <c r="E53" t="s">
        <v>3822</v>
      </c>
      <c r="F53" t="s">
        <v>3719</v>
      </c>
      <c r="G53" t="s">
        <v>1679</v>
      </c>
    </row>
    <row r="54" spans="1:7" ht="11.25" customHeight="1">
      <c r="A54" s="310" t="s">
        <v>16</v>
      </c>
      <c r="B54" t="s">
        <v>3817</v>
      </c>
      <c r="C54" t="s">
        <v>3818</v>
      </c>
      <c r="D54" t="s">
        <v>3823</v>
      </c>
      <c r="E54" t="s">
        <v>3824</v>
      </c>
      <c r="F54" t="s">
        <v>3719</v>
      </c>
      <c r="G54" t="s">
        <v>1682</v>
      </c>
    </row>
    <row r="55" spans="1:7" ht="11.25" customHeight="1">
      <c r="A55" s="310" t="s">
        <v>16</v>
      </c>
      <c r="B55" t="s">
        <v>3817</v>
      </c>
      <c r="C55" t="s">
        <v>3818</v>
      </c>
      <c r="D55" t="s">
        <v>3817</v>
      </c>
      <c r="E55" t="s">
        <v>3818</v>
      </c>
      <c r="F55" t="s">
        <v>3716</v>
      </c>
      <c r="G55" t="s">
        <v>1686</v>
      </c>
    </row>
    <row r="56" spans="1:7" ht="11.25" customHeight="1">
      <c r="A56" s="310" t="s">
        <v>16</v>
      </c>
      <c r="B56" t="s">
        <v>3817</v>
      </c>
      <c r="C56" t="s">
        <v>3818</v>
      </c>
      <c r="D56" t="s">
        <v>3825</v>
      </c>
      <c r="E56" t="s">
        <v>3826</v>
      </c>
      <c r="F56" t="s">
        <v>3754</v>
      </c>
      <c r="G56" t="s">
        <v>1689</v>
      </c>
    </row>
    <row r="57" spans="1:7" ht="11.25" customHeight="1">
      <c r="A57" s="310" t="s">
        <v>16</v>
      </c>
      <c r="B57" t="s">
        <v>3817</v>
      </c>
      <c r="C57" t="s">
        <v>3818</v>
      </c>
      <c r="D57" t="s">
        <v>3827</v>
      </c>
      <c r="E57" t="s">
        <v>3828</v>
      </c>
      <c r="F57" t="s">
        <v>3719</v>
      </c>
      <c r="G57" t="s">
        <v>1692</v>
      </c>
    </row>
    <row r="58" spans="1:7" ht="11.25" customHeight="1">
      <c r="A58" s="310" t="s">
        <v>16</v>
      </c>
      <c r="B58" t="s">
        <v>3817</v>
      </c>
      <c r="C58" t="s">
        <v>3818</v>
      </c>
      <c r="D58" t="s">
        <v>3829</v>
      </c>
      <c r="E58" t="s">
        <v>3830</v>
      </c>
      <c r="F58" t="s">
        <v>3719</v>
      </c>
      <c r="G58" t="s">
        <v>1695</v>
      </c>
    </row>
    <row r="59" spans="1:7" ht="11.25" customHeight="1">
      <c r="A59" s="310" t="s">
        <v>16</v>
      </c>
      <c r="B59" t="s">
        <v>3817</v>
      </c>
      <c r="C59" t="s">
        <v>3818</v>
      </c>
      <c r="D59" t="s">
        <v>3831</v>
      </c>
      <c r="E59" t="s">
        <v>3832</v>
      </c>
      <c r="F59" t="s">
        <v>3719</v>
      </c>
      <c r="G59" t="s">
        <v>1699</v>
      </c>
    </row>
    <row r="60" spans="1:7" ht="11.25" customHeight="1">
      <c r="A60" s="310" t="s">
        <v>16</v>
      </c>
      <c r="B60" t="s">
        <v>3817</v>
      </c>
      <c r="C60" t="s">
        <v>3818</v>
      </c>
      <c r="D60" t="s">
        <v>3833</v>
      </c>
      <c r="E60" t="s">
        <v>3834</v>
      </c>
      <c r="F60" t="s">
        <v>3719</v>
      </c>
      <c r="G60" t="s">
        <v>1702</v>
      </c>
    </row>
    <row r="61" spans="1:7" ht="11.25" customHeight="1">
      <c r="A61" s="310" t="s">
        <v>16</v>
      </c>
      <c r="B61" t="s">
        <v>3817</v>
      </c>
      <c r="C61" t="s">
        <v>3818</v>
      </c>
      <c r="D61" t="s">
        <v>3835</v>
      </c>
      <c r="E61" t="s">
        <v>3836</v>
      </c>
      <c r="F61" t="s">
        <v>3719</v>
      </c>
      <c r="G61" t="s">
        <v>3837</v>
      </c>
    </row>
    <row r="62" spans="1:7" ht="11.25" customHeight="1">
      <c r="A62" s="310" t="s">
        <v>16</v>
      </c>
      <c r="B62" t="s">
        <v>3817</v>
      </c>
      <c r="C62" t="s">
        <v>3818</v>
      </c>
      <c r="D62" t="s">
        <v>3838</v>
      </c>
      <c r="E62" t="s">
        <v>3839</v>
      </c>
      <c r="F62" t="s">
        <v>3719</v>
      </c>
      <c r="G62" t="s">
        <v>3840</v>
      </c>
    </row>
    <row r="63" spans="1:7" ht="11.25" customHeight="1">
      <c r="A63" s="310" t="s">
        <v>16</v>
      </c>
      <c r="B63" t="s">
        <v>3817</v>
      </c>
      <c r="C63" t="s">
        <v>3818</v>
      </c>
      <c r="D63" t="s">
        <v>3841</v>
      </c>
      <c r="E63" t="s">
        <v>3842</v>
      </c>
      <c r="F63" t="s">
        <v>3719</v>
      </c>
      <c r="G63" t="s">
        <v>3843</v>
      </c>
    </row>
    <row r="64" spans="1:7" ht="11.25" customHeight="1">
      <c r="A64" s="310" t="s">
        <v>16</v>
      </c>
      <c r="B64" t="s">
        <v>3844</v>
      </c>
      <c r="C64" t="s">
        <v>3845</v>
      </c>
      <c r="D64" t="s">
        <v>3846</v>
      </c>
      <c r="E64" t="s">
        <v>3847</v>
      </c>
      <c r="F64" t="s">
        <v>3719</v>
      </c>
      <c r="G64" t="s">
        <v>3848</v>
      </c>
    </row>
    <row r="65" spans="1:7" ht="11.25" customHeight="1">
      <c r="A65" s="310" t="s">
        <v>16</v>
      </c>
      <c r="B65" t="s">
        <v>3844</v>
      </c>
      <c r="C65" t="s">
        <v>3845</v>
      </c>
      <c r="D65" t="s">
        <v>3849</v>
      </c>
      <c r="E65" t="s">
        <v>3850</v>
      </c>
      <c r="F65" t="s">
        <v>3719</v>
      </c>
      <c r="G65" t="s">
        <v>3851</v>
      </c>
    </row>
    <row r="66" spans="1:7" ht="11.25" customHeight="1">
      <c r="A66" s="310" t="s">
        <v>16</v>
      </c>
      <c r="B66" t="s">
        <v>3844</v>
      </c>
      <c r="C66" t="s">
        <v>3845</v>
      </c>
      <c r="D66" t="s">
        <v>3852</v>
      </c>
      <c r="E66" t="s">
        <v>3853</v>
      </c>
      <c r="F66" t="s">
        <v>3719</v>
      </c>
      <c r="G66" t="s">
        <v>3854</v>
      </c>
    </row>
    <row r="67" spans="1:7" ht="11.25" customHeight="1">
      <c r="A67" s="310" t="s">
        <v>16</v>
      </c>
      <c r="B67" t="s">
        <v>3844</v>
      </c>
      <c r="C67" t="s">
        <v>3845</v>
      </c>
      <c r="D67" t="s">
        <v>3855</v>
      </c>
      <c r="E67" t="s">
        <v>3856</v>
      </c>
      <c r="F67" t="s">
        <v>3719</v>
      </c>
      <c r="G67" t="s">
        <v>2020</v>
      </c>
    </row>
    <row r="68" spans="1:7" ht="11.25" customHeight="1">
      <c r="A68" s="310" t="s">
        <v>16</v>
      </c>
      <c r="B68" t="s">
        <v>3844</v>
      </c>
      <c r="C68" t="s">
        <v>3845</v>
      </c>
      <c r="D68" t="s">
        <v>3844</v>
      </c>
      <c r="E68" t="s">
        <v>3845</v>
      </c>
      <c r="F68" t="s">
        <v>3716</v>
      </c>
      <c r="G68" t="s">
        <v>3857</v>
      </c>
    </row>
    <row r="69" spans="1:7" ht="11.25" customHeight="1">
      <c r="A69" s="310" t="s">
        <v>16</v>
      </c>
      <c r="B69" t="s">
        <v>3844</v>
      </c>
      <c r="C69" t="s">
        <v>3845</v>
      </c>
      <c r="D69" t="s">
        <v>3858</v>
      </c>
      <c r="E69" t="s">
        <v>3859</v>
      </c>
      <c r="F69" t="s">
        <v>3719</v>
      </c>
      <c r="G69" t="s">
        <v>2223</v>
      </c>
    </row>
    <row r="70" spans="1:7" ht="11.25" customHeight="1">
      <c r="A70" s="310" t="s">
        <v>16</v>
      </c>
      <c r="B70" t="s">
        <v>3844</v>
      </c>
      <c r="C70" t="s">
        <v>3845</v>
      </c>
      <c r="D70" t="s">
        <v>3860</v>
      </c>
      <c r="E70" t="s">
        <v>3861</v>
      </c>
      <c r="F70" t="s">
        <v>3719</v>
      </c>
      <c r="G70" t="s">
        <v>3862</v>
      </c>
    </row>
    <row r="71" spans="1:7" ht="11.25" customHeight="1">
      <c r="A71" s="310" t="s">
        <v>16</v>
      </c>
      <c r="B71" t="s">
        <v>3844</v>
      </c>
      <c r="C71" t="s">
        <v>3845</v>
      </c>
      <c r="D71" t="s">
        <v>3863</v>
      </c>
      <c r="E71" t="s">
        <v>3864</v>
      </c>
      <c r="F71" t="s">
        <v>3719</v>
      </c>
      <c r="G71" t="s">
        <v>3865</v>
      </c>
    </row>
    <row r="72" spans="1:7" ht="11.25" customHeight="1">
      <c r="A72" s="310" t="s">
        <v>16</v>
      </c>
      <c r="B72" t="s">
        <v>3844</v>
      </c>
      <c r="C72" t="s">
        <v>3845</v>
      </c>
      <c r="D72" t="s">
        <v>3809</v>
      </c>
      <c r="E72" t="s">
        <v>3866</v>
      </c>
      <c r="F72" t="s">
        <v>3719</v>
      </c>
      <c r="G72" t="s">
        <v>3867</v>
      </c>
    </row>
    <row r="73" spans="1:7" ht="11.25" customHeight="1">
      <c r="A73" s="310" t="s">
        <v>16</v>
      </c>
      <c r="B73" t="s">
        <v>3844</v>
      </c>
      <c r="C73" t="s">
        <v>3845</v>
      </c>
      <c r="D73" t="s">
        <v>3868</v>
      </c>
      <c r="E73" t="s">
        <v>3869</v>
      </c>
      <c r="F73" t="s">
        <v>3719</v>
      </c>
      <c r="G73" t="s">
        <v>3870</v>
      </c>
    </row>
    <row r="74" spans="1:7" ht="11.25" customHeight="1">
      <c r="A74" s="310" t="s">
        <v>16</v>
      </c>
      <c r="B74" t="s">
        <v>3844</v>
      </c>
      <c r="C74" t="s">
        <v>3845</v>
      </c>
      <c r="D74" t="s">
        <v>3871</v>
      </c>
      <c r="E74" t="s">
        <v>3872</v>
      </c>
      <c r="F74" t="s">
        <v>3719</v>
      </c>
      <c r="G74" t="s">
        <v>3873</v>
      </c>
    </row>
    <row r="75" spans="1:7" ht="11.25" customHeight="1">
      <c r="A75" s="310" t="s">
        <v>16</v>
      </c>
      <c r="B75" t="s">
        <v>3844</v>
      </c>
      <c r="C75" t="s">
        <v>3845</v>
      </c>
      <c r="D75" t="s">
        <v>3874</v>
      </c>
      <c r="E75" t="s">
        <v>3875</v>
      </c>
      <c r="F75" t="s">
        <v>3719</v>
      </c>
      <c r="G75" t="s">
        <v>3876</v>
      </c>
    </row>
    <row r="76" spans="1:7" ht="11.25" customHeight="1">
      <c r="A76" s="310" t="s">
        <v>16</v>
      </c>
      <c r="B76" t="s">
        <v>3844</v>
      </c>
      <c r="C76" t="s">
        <v>3845</v>
      </c>
      <c r="D76" t="s">
        <v>3877</v>
      </c>
      <c r="E76" t="s">
        <v>3878</v>
      </c>
      <c r="F76" t="s">
        <v>3719</v>
      </c>
      <c r="G76" t="s">
        <v>3879</v>
      </c>
    </row>
    <row r="77" spans="1:7" ht="11.25" customHeight="1">
      <c r="A77" s="310" t="s">
        <v>16</v>
      </c>
      <c r="B77" t="s">
        <v>3844</v>
      </c>
      <c r="C77" t="s">
        <v>3845</v>
      </c>
      <c r="D77" t="s">
        <v>3880</v>
      </c>
      <c r="E77" t="s">
        <v>3881</v>
      </c>
      <c r="F77" t="s">
        <v>3719</v>
      </c>
      <c r="G77" t="s">
        <v>3882</v>
      </c>
    </row>
    <row r="78" spans="1:7" ht="11.25" customHeight="1">
      <c r="A78" s="310" t="s">
        <v>16</v>
      </c>
      <c r="B78" t="s">
        <v>3844</v>
      </c>
      <c r="C78" t="s">
        <v>3845</v>
      </c>
      <c r="D78" t="s">
        <v>3883</v>
      </c>
      <c r="E78" t="s">
        <v>3884</v>
      </c>
      <c r="F78" t="s">
        <v>3885</v>
      </c>
      <c r="G78" t="s">
        <v>3886</v>
      </c>
    </row>
    <row r="79" spans="1:7" ht="11.25" customHeight="1">
      <c r="A79" s="310" t="s">
        <v>16</v>
      </c>
      <c r="B79" t="s">
        <v>3887</v>
      </c>
      <c r="C79" t="s">
        <v>3888</v>
      </c>
      <c r="D79" t="s">
        <v>3889</v>
      </c>
      <c r="E79" t="s">
        <v>3890</v>
      </c>
      <c r="F79" t="s">
        <v>3719</v>
      </c>
      <c r="G79" t="s">
        <v>3891</v>
      </c>
    </row>
    <row r="80" spans="1:7" ht="11.25" customHeight="1">
      <c r="A80" s="310" t="s">
        <v>16</v>
      </c>
      <c r="B80" t="s">
        <v>3887</v>
      </c>
      <c r="C80" t="s">
        <v>3888</v>
      </c>
      <c r="D80" t="s">
        <v>3823</v>
      </c>
      <c r="E80" t="s">
        <v>3892</v>
      </c>
      <c r="F80" t="s">
        <v>3719</v>
      </c>
      <c r="G80" t="s">
        <v>3893</v>
      </c>
    </row>
    <row r="81" spans="1:7" ht="11.25" customHeight="1">
      <c r="A81" s="310" t="s">
        <v>16</v>
      </c>
      <c r="B81" t="s">
        <v>3887</v>
      </c>
      <c r="C81" t="s">
        <v>3888</v>
      </c>
      <c r="D81" t="s">
        <v>3894</v>
      </c>
      <c r="E81" t="s">
        <v>3895</v>
      </c>
      <c r="F81" t="s">
        <v>3719</v>
      </c>
      <c r="G81" t="s">
        <v>3896</v>
      </c>
    </row>
    <row r="82" spans="1:7" ht="11.25" customHeight="1">
      <c r="A82" s="310" t="s">
        <v>16</v>
      </c>
      <c r="B82" t="s">
        <v>3887</v>
      </c>
      <c r="C82" t="s">
        <v>3888</v>
      </c>
      <c r="D82" t="s">
        <v>3897</v>
      </c>
      <c r="E82" t="s">
        <v>3898</v>
      </c>
      <c r="F82" t="s">
        <v>3719</v>
      </c>
      <c r="G82" t="s">
        <v>3899</v>
      </c>
    </row>
    <row r="83" spans="1:7" ht="11.25" customHeight="1">
      <c r="A83" s="310" t="s">
        <v>16</v>
      </c>
      <c r="B83" t="s">
        <v>3887</v>
      </c>
      <c r="C83" t="s">
        <v>3888</v>
      </c>
      <c r="D83" t="s">
        <v>3900</v>
      </c>
      <c r="E83" t="s">
        <v>3901</v>
      </c>
      <c r="F83" t="s">
        <v>3719</v>
      </c>
      <c r="G83" t="s">
        <v>3902</v>
      </c>
    </row>
    <row r="84" spans="1:7" ht="11.25" customHeight="1">
      <c r="A84" s="310" t="s">
        <v>16</v>
      </c>
      <c r="B84" t="s">
        <v>3887</v>
      </c>
      <c r="C84" t="s">
        <v>3888</v>
      </c>
      <c r="D84" t="s">
        <v>3903</v>
      </c>
      <c r="E84" t="s">
        <v>3904</v>
      </c>
      <c r="F84" t="s">
        <v>3719</v>
      </c>
      <c r="G84" t="s">
        <v>3905</v>
      </c>
    </row>
    <row r="85" spans="1:7" ht="11.25" customHeight="1">
      <c r="A85" s="310" t="s">
        <v>16</v>
      </c>
      <c r="B85" t="s">
        <v>3887</v>
      </c>
      <c r="C85" t="s">
        <v>3888</v>
      </c>
      <c r="D85" t="s">
        <v>3887</v>
      </c>
      <c r="E85" t="s">
        <v>3888</v>
      </c>
      <c r="F85" t="s">
        <v>3716</v>
      </c>
      <c r="G85" t="s">
        <v>3906</v>
      </c>
    </row>
    <row r="86" spans="1:7" ht="11.25" customHeight="1">
      <c r="A86" s="310" t="s">
        <v>16</v>
      </c>
      <c r="B86" t="s">
        <v>3887</v>
      </c>
      <c r="C86" t="s">
        <v>3888</v>
      </c>
      <c r="D86" t="s">
        <v>3907</v>
      </c>
      <c r="E86" t="s">
        <v>3908</v>
      </c>
      <c r="F86" t="s">
        <v>3754</v>
      </c>
      <c r="G86" t="s">
        <v>3909</v>
      </c>
    </row>
    <row r="87" spans="1:7" ht="11.25" customHeight="1">
      <c r="A87" s="310" t="s">
        <v>16</v>
      </c>
      <c r="B87" t="s">
        <v>3887</v>
      </c>
      <c r="C87" t="s">
        <v>3888</v>
      </c>
      <c r="D87" t="s">
        <v>3910</v>
      </c>
      <c r="E87" t="s">
        <v>3911</v>
      </c>
      <c r="F87" t="s">
        <v>3719</v>
      </c>
      <c r="G87" t="s">
        <v>3912</v>
      </c>
    </row>
    <row r="88" spans="1:7" ht="11.25" customHeight="1">
      <c r="A88" s="310" t="s">
        <v>16</v>
      </c>
      <c r="B88" t="s">
        <v>3887</v>
      </c>
      <c r="C88" t="s">
        <v>3888</v>
      </c>
      <c r="D88" t="s">
        <v>3913</v>
      </c>
      <c r="E88" t="s">
        <v>3914</v>
      </c>
      <c r="F88" t="s">
        <v>3719</v>
      </c>
      <c r="G88" t="s">
        <v>3915</v>
      </c>
    </row>
    <row r="89" spans="1:7" ht="11.25" customHeight="1">
      <c r="A89" s="310" t="s">
        <v>16</v>
      </c>
      <c r="B89" t="s">
        <v>3887</v>
      </c>
      <c r="C89" t="s">
        <v>3888</v>
      </c>
      <c r="D89" t="s">
        <v>3916</v>
      </c>
      <c r="E89" t="s">
        <v>3917</v>
      </c>
      <c r="F89" t="s">
        <v>3719</v>
      </c>
      <c r="G89" t="s">
        <v>3918</v>
      </c>
    </row>
    <row r="90" spans="1:7" ht="11.25" customHeight="1">
      <c r="A90" s="310" t="s">
        <v>16</v>
      </c>
      <c r="B90" t="s">
        <v>3887</v>
      </c>
      <c r="C90" t="s">
        <v>3888</v>
      </c>
      <c r="D90" t="s">
        <v>3919</v>
      </c>
      <c r="E90" t="s">
        <v>3920</v>
      </c>
      <c r="F90" t="s">
        <v>3719</v>
      </c>
      <c r="G90" t="s">
        <v>3921</v>
      </c>
    </row>
    <row r="91" spans="1:7" ht="11.25" customHeight="1">
      <c r="A91" s="310" t="s">
        <v>16</v>
      </c>
      <c r="B91" t="s">
        <v>3887</v>
      </c>
      <c r="C91" t="s">
        <v>3888</v>
      </c>
      <c r="D91" t="s">
        <v>3922</v>
      </c>
      <c r="E91" t="s">
        <v>3923</v>
      </c>
      <c r="F91" t="s">
        <v>3719</v>
      </c>
      <c r="G91" t="s">
        <v>3924</v>
      </c>
    </row>
    <row r="92" spans="1:7" ht="11.25" customHeight="1">
      <c r="A92" s="310" t="s">
        <v>16</v>
      </c>
      <c r="B92" t="s">
        <v>3887</v>
      </c>
      <c r="C92" t="s">
        <v>3888</v>
      </c>
      <c r="D92" t="s">
        <v>3925</v>
      </c>
      <c r="E92" t="s">
        <v>3926</v>
      </c>
      <c r="F92" t="s">
        <v>3719</v>
      </c>
      <c r="G92" t="s">
        <v>3927</v>
      </c>
    </row>
    <row r="93" spans="1:7" ht="11.25" customHeight="1">
      <c r="A93" s="310" t="s">
        <v>16</v>
      </c>
      <c r="B93" t="s">
        <v>3887</v>
      </c>
      <c r="C93" t="s">
        <v>3888</v>
      </c>
      <c r="D93" t="s">
        <v>3928</v>
      </c>
      <c r="E93" t="s">
        <v>3929</v>
      </c>
      <c r="F93" t="s">
        <v>3719</v>
      </c>
      <c r="G93" t="s">
        <v>3930</v>
      </c>
    </row>
    <row r="94" spans="1:7" ht="11.25" customHeight="1">
      <c r="A94" s="310" t="s">
        <v>16</v>
      </c>
      <c r="B94" t="s">
        <v>3887</v>
      </c>
      <c r="C94" t="s">
        <v>3888</v>
      </c>
      <c r="D94" t="s">
        <v>3931</v>
      </c>
      <c r="E94" t="s">
        <v>3932</v>
      </c>
      <c r="F94" t="s">
        <v>3719</v>
      </c>
      <c r="G94" t="s">
        <v>3933</v>
      </c>
    </row>
    <row r="95" spans="1:7" ht="11.25" customHeight="1">
      <c r="A95" s="310" t="s">
        <v>16</v>
      </c>
      <c r="B95" t="s">
        <v>3887</v>
      </c>
      <c r="C95" t="s">
        <v>3888</v>
      </c>
      <c r="D95" t="s">
        <v>3934</v>
      </c>
      <c r="E95" t="s">
        <v>3935</v>
      </c>
      <c r="F95" t="s">
        <v>3719</v>
      </c>
      <c r="G95" t="s">
        <v>3936</v>
      </c>
    </row>
    <row r="96" spans="1:7" ht="11.25" customHeight="1">
      <c r="A96" s="310" t="s">
        <v>16</v>
      </c>
      <c r="B96" t="s">
        <v>3887</v>
      </c>
      <c r="C96" t="s">
        <v>3888</v>
      </c>
      <c r="D96" t="s">
        <v>3937</v>
      </c>
      <c r="E96" t="s">
        <v>3938</v>
      </c>
      <c r="F96" t="s">
        <v>3719</v>
      </c>
      <c r="G96" t="s">
        <v>3939</v>
      </c>
    </row>
    <row r="97" spans="1:7" ht="11.25" customHeight="1">
      <c r="A97" s="310" t="s">
        <v>16</v>
      </c>
      <c r="B97" t="s">
        <v>3940</v>
      </c>
      <c r="C97" t="s">
        <v>3941</v>
      </c>
      <c r="D97" t="s">
        <v>3750</v>
      </c>
      <c r="E97" t="s">
        <v>3942</v>
      </c>
      <c r="F97" t="s">
        <v>3719</v>
      </c>
      <c r="G97" t="s">
        <v>3943</v>
      </c>
    </row>
    <row r="98" spans="1:7" ht="11.25" customHeight="1">
      <c r="A98" s="310" t="s">
        <v>16</v>
      </c>
      <c r="B98" t="s">
        <v>3940</v>
      </c>
      <c r="C98" t="s">
        <v>3941</v>
      </c>
      <c r="D98" t="s">
        <v>3944</v>
      </c>
      <c r="E98" t="s">
        <v>3945</v>
      </c>
      <c r="F98" t="s">
        <v>3719</v>
      </c>
      <c r="G98" t="s">
        <v>3946</v>
      </c>
    </row>
    <row r="99" spans="1:7" ht="11.25" customHeight="1">
      <c r="A99" s="310" t="s">
        <v>16</v>
      </c>
      <c r="B99" t="s">
        <v>3940</v>
      </c>
      <c r="C99" t="s">
        <v>3941</v>
      </c>
      <c r="D99" t="s">
        <v>3947</v>
      </c>
      <c r="E99" t="s">
        <v>3948</v>
      </c>
      <c r="F99" t="s">
        <v>3719</v>
      </c>
      <c r="G99" t="s">
        <v>3949</v>
      </c>
    </row>
    <row r="100" spans="1:7" ht="11.25" customHeight="1">
      <c r="A100" s="310" t="s">
        <v>16</v>
      </c>
      <c r="B100" t="s">
        <v>3940</v>
      </c>
      <c r="C100" t="s">
        <v>3941</v>
      </c>
      <c r="D100" t="s">
        <v>3950</v>
      </c>
      <c r="E100" t="s">
        <v>3951</v>
      </c>
      <c r="F100" t="s">
        <v>3719</v>
      </c>
      <c r="G100" t="s">
        <v>3952</v>
      </c>
    </row>
    <row r="101" spans="1:7" ht="11.25" customHeight="1">
      <c r="A101" s="310" t="s">
        <v>16</v>
      </c>
      <c r="B101" t="s">
        <v>3940</v>
      </c>
      <c r="C101" t="s">
        <v>3941</v>
      </c>
      <c r="D101" t="s">
        <v>3940</v>
      </c>
      <c r="E101" t="s">
        <v>3941</v>
      </c>
      <c r="F101" t="s">
        <v>3716</v>
      </c>
      <c r="G101" t="s">
        <v>3953</v>
      </c>
    </row>
    <row r="102" spans="1:7" ht="11.25" customHeight="1">
      <c r="A102" s="310" t="s">
        <v>16</v>
      </c>
      <c r="B102" t="s">
        <v>3940</v>
      </c>
      <c r="C102" t="s">
        <v>3941</v>
      </c>
      <c r="D102" t="s">
        <v>3954</v>
      </c>
      <c r="E102" t="s">
        <v>3955</v>
      </c>
      <c r="F102" t="s">
        <v>3885</v>
      </c>
      <c r="G102" t="s">
        <v>3956</v>
      </c>
    </row>
    <row r="103" spans="1:7" ht="11.25" customHeight="1">
      <c r="A103" s="310" t="s">
        <v>16</v>
      </c>
      <c r="B103" t="s">
        <v>3940</v>
      </c>
      <c r="C103" t="s">
        <v>3941</v>
      </c>
      <c r="D103" t="s">
        <v>3957</v>
      </c>
      <c r="E103" t="s">
        <v>3958</v>
      </c>
      <c r="F103" t="s">
        <v>3719</v>
      </c>
      <c r="G103" t="s">
        <v>3959</v>
      </c>
    </row>
    <row r="104" spans="1:7" ht="11.25" customHeight="1">
      <c r="A104" s="310" t="s">
        <v>16</v>
      </c>
      <c r="B104" t="s">
        <v>3940</v>
      </c>
      <c r="C104" t="s">
        <v>3941</v>
      </c>
      <c r="D104" t="s">
        <v>3960</v>
      </c>
      <c r="E104" t="s">
        <v>3961</v>
      </c>
      <c r="F104" t="s">
        <v>3754</v>
      </c>
      <c r="G104" t="s">
        <v>3962</v>
      </c>
    </row>
    <row r="105" spans="1:7" ht="11.25" customHeight="1">
      <c r="A105" s="310" t="s">
        <v>16</v>
      </c>
      <c r="B105" t="s">
        <v>3940</v>
      </c>
      <c r="C105" t="s">
        <v>3941</v>
      </c>
      <c r="D105" t="s">
        <v>3963</v>
      </c>
      <c r="E105" t="s">
        <v>3964</v>
      </c>
      <c r="F105" t="s">
        <v>3754</v>
      </c>
      <c r="G105" t="s">
        <v>3965</v>
      </c>
    </row>
    <row r="106" spans="1:7" ht="11.25" customHeight="1">
      <c r="A106" s="310" t="s">
        <v>16</v>
      </c>
      <c r="B106" t="s">
        <v>3940</v>
      </c>
      <c r="C106" t="s">
        <v>3941</v>
      </c>
      <c r="D106" t="s">
        <v>3966</v>
      </c>
      <c r="E106" t="s">
        <v>3967</v>
      </c>
      <c r="F106" t="s">
        <v>3754</v>
      </c>
      <c r="G106" t="s">
        <v>3968</v>
      </c>
    </row>
    <row r="107" spans="1:7" ht="11.25" customHeight="1">
      <c r="A107" s="310" t="s">
        <v>16</v>
      </c>
      <c r="B107" t="s">
        <v>3940</v>
      </c>
      <c r="C107" t="s">
        <v>3941</v>
      </c>
      <c r="D107" t="s">
        <v>3969</v>
      </c>
      <c r="E107" t="s">
        <v>3970</v>
      </c>
      <c r="F107" t="s">
        <v>3719</v>
      </c>
      <c r="G107" t="s">
        <v>3971</v>
      </c>
    </row>
    <row r="108" spans="1:7" ht="11.25" customHeight="1">
      <c r="A108" s="310" t="s">
        <v>16</v>
      </c>
      <c r="B108" t="s">
        <v>3940</v>
      </c>
      <c r="C108" t="s">
        <v>3941</v>
      </c>
      <c r="D108" t="s">
        <v>3972</v>
      </c>
      <c r="E108" t="s">
        <v>3973</v>
      </c>
      <c r="F108" t="s">
        <v>3719</v>
      </c>
      <c r="G108" t="s">
        <v>3974</v>
      </c>
    </row>
    <row r="109" spans="1:7" ht="11.25" customHeight="1">
      <c r="A109" s="310" t="s">
        <v>16</v>
      </c>
      <c r="B109" t="s">
        <v>3940</v>
      </c>
      <c r="C109" t="s">
        <v>3941</v>
      </c>
      <c r="D109" t="s">
        <v>3975</v>
      </c>
      <c r="E109" t="s">
        <v>3976</v>
      </c>
      <c r="F109" t="s">
        <v>3719</v>
      </c>
      <c r="G109" t="s">
        <v>3977</v>
      </c>
    </row>
    <row r="110" spans="1:7" ht="11.25" customHeight="1">
      <c r="A110" s="310" t="s">
        <v>16</v>
      </c>
      <c r="B110" t="s">
        <v>3940</v>
      </c>
      <c r="C110" t="s">
        <v>3941</v>
      </c>
      <c r="D110" t="s">
        <v>3978</v>
      </c>
      <c r="E110" t="s">
        <v>3979</v>
      </c>
      <c r="F110" t="s">
        <v>3719</v>
      </c>
      <c r="G110" t="s">
        <v>3980</v>
      </c>
    </row>
    <row r="111" spans="1:7" ht="11.25" customHeight="1">
      <c r="A111" s="310" t="s">
        <v>16</v>
      </c>
      <c r="B111" t="s">
        <v>3940</v>
      </c>
      <c r="C111" t="s">
        <v>3941</v>
      </c>
      <c r="D111" t="s">
        <v>3981</v>
      </c>
      <c r="E111" t="s">
        <v>3982</v>
      </c>
      <c r="F111" t="s">
        <v>3719</v>
      </c>
      <c r="G111" t="s">
        <v>3983</v>
      </c>
    </row>
    <row r="112" spans="1:7" ht="11.25" customHeight="1">
      <c r="A112" s="310" t="s">
        <v>16</v>
      </c>
      <c r="B112" t="s">
        <v>99</v>
      </c>
      <c r="C112" t="s">
        <v>3984</v>
      </c>
      <c r="D112" t="s">
        <v>3985</v>
      </c>
      <c r="E112" t="s">
        <v>3986</v>
      </c>
      <c r="F112" t="s">
        <v>3719</v>
      </c>
      <c r="G112" t="s">
        <v>3987</v>
      </c>
    </row>
    <row r="113" spans="1:7" ht="11.25" customHeight="1">
      <c r="A113" s="310" t="s">
        <v>16</v>
      </c>
      <c r="B113" t="s">
        <v>99</v>
      </c>
      <c r="C113" t="s">
        <v>3984</v>
      </c>
      <c r="D113" t="s">
        <v>3750</v>
      </c>
      <c r="E113" t="s">
        <v>3988</v>
      </c>
      <c r="F113" t="s">
        <v>3719</v>
      </c>
      <c r="G113" t="s">
        <v>3989</v>
      </c>
    </row>
    <row r="114" spans="1:7" ht="11.25" customHeight="1">
      <c r="A114" s="310" t="s">
        <v>16</v>
      </c>
      <c r="B114" t="s">
        <v>99</v>
      </c>
      <c r="C114" t="s">
        <v>3984</v>
      </c>
      <c r="D114" t="s">
        <v>3990</v>
      </c>
      <c r="E114" t="s">
        <v>3991</v>
      </c>
      <c r="F114" t="s">
        <v>3719</v>
      </c>
      <c r="G114" t="s">
        <v>3992</v>
      </c>
    </row>
    <row r="115" spans="1:7" ht="11.25" customHeight="1">
      <c r="A115" s="310" t="s">
        <v>16</v>
      </c>
      <c r="B115" t="s">
        <v>99</v>
      </c>
      <c r="C115" t="s">
        <v>3984</v>
      </c>
      <c r="D115" t="s">
        <v>99</v>
      </c>
      <c r="E115" t="s">
        <v>3984</v>
      </c>
      <c r="F115" t="s">
        <v>3716</v>
      </c>
      <c r="G115" t="s">
        <v>3993</v>
      </c>
    </row>
    <row r="116" spans="1:7" ht="11.25" customHeight="1">
      <c r="A116" s="310" t="s">
        <v>16</v>
      </c>
      <c r="B116" t="s">
        <v>99</v>
      </c>
      <c r="C116" t="s">
        <v>3984</v>
      </c>
      <c r="D116" t="s">
        <v>3994</v>
      </c>
      <c r="E116" t="s">
        <v>3995</v>
      </c>
      <c r="F116" t="s">
        <v>3754</v>
      </c>
      <c r="G116" t="s">
        <v>3996</v>
      </c>
    </row>
    <row r="117" spans="1:7" ht="11.25" customHeight="1">
      <c r="A117" s="310" t="s">
        <v>16</v>
      </c>
      <c r="B117" t="s">
        <v>99</v>
      </c>
      <c r="C117" t="s">
        <v>3984</v>
      </c>
      <c r="D117" t="s">
        <v>3997</v>
      </c>
      <c r="E117" t="s">
        <v>3998</v>
      </c>
      <c r="F117" t="s">
        <v>3719</v>
      </c>
      <c r="G117" t="s">
        <v>3999</v>
      </c>
    </row>
    <row r="118" spans="1:7" ht="11.25" customHeight="1">
      <c r="A118" s="310" t="s">
        <v>16</v>
      </c>
      <c r="B118" t="s">
        <v>99</v>
      </c>
      <c r="C118" t="s">
        <v>3984</v>
      </c>
      <c r="D118" t="s">
        <v>4000</v>
      </c>
      <c r="E118" t="s">
        <v>4001</v>
      </c>
      <c r="F118" t="s">
        <v>3719</v>
      </c>
      <c r="G118" t="s">
        <v>4002</v>
      </c>
    </row>
    <row r="119" spans="1:7" ht="11.25" customHeight="1">
      <c r="A119" s="310" t="s">
        <v>16</v>
      </c>
      <c r="B119" t="s">
        <v>99</v>
      </c>
      <c r="C119" t="s">
        <v>3984</v>
      </c>
      <c r="D119" t="s">
        <v>4003</v>
      </c>
      <c r="E119" t="s">
        <v>4004</v>
      </c>
      <c r="F119" t="s">
        <v>3719</v>
      </c>
      <c r="G119" t="s">
        <v>4005</v>
      </c>
    </row>
    <row r="120" spans="1:7" ht="11.25" customHeight="1">
      <c r="A120" s="310" t="s">
        <v>16</v>
      </c>
      <c r="B120" t="s">
        <v>99</v>
      </c>
      <c r="C120" t="s">
        <v>3984</v>
      </c>
      <c r="D120" t="s">
        <v>100</v>
      </c>
      <c r="E120" t="s">
        <v>101</v>
      </c>
      <c r="F120" t="s">
        <v>3719</v>
      </c>
      <c r="G120" t="s">
        <v>98</v>
      </c>
    </row>
    <row r="121" spans="1:7" ht="11.25" customHeight="1">
      <c r="A121" s="310" t="s">
        <v>16</v>
      </c>
      <c r="B121" t="s">
        <v>99</v>
      </c>
      <c r="C121" t="s">
        <v>3984</v>
      </c>
      <c r="D121" t="s">
        <v>4006</v>
      </c>
      <c r="E121" t="s">
        <v>4007</v>
      </c>
      <c r="F121" t="s">
        <v>3719</v>
      </c>
      <c r="G121" t="s">
        <v>4008</v>
      </c>
    </row>
    <row r="122" spans="1:7" ht="11.25" customHeight="1">
      <c r="A122" s="310" t="s">
        <v>16</v>
      </c>
      <c r="B122" t="s">
        <v>99</v>
      </c>
      <c r="C122" t="s">
        <v>3984</v>
      </c>
      <c r="D122" t="s">
        <v>4009</v>
      </c>
      <c r="E122" t="s">
        <v>4010</v>
      </c>
      <c r="F122" t="s">
        <v>3719</v>
      </c>
      <c r="G122" t="s">
        <v>4011</v>
      </c>
    </row>
    <row r="123" spans="1:7" ht="11.25" customHeight="1">
      <c r="A123" s="310" t="s">
        <v>16</v>
      </c>
      <c r="B123" t="s">
        <v>99</v>
      </c>
      <c r="C123" t="s">
        <v>3984</v>
      </c>
      <c r="D123" t="s">
        <v>4012</v>
      </c>
      <c r="E123" t="s">
        <v>4013</v>
      </c>
      <c r="F123" t="s">
        <v>3719</v>
      </c>
      <c r="G123" t="s">
        <v>4014</v>
      </c>
    </row>
    <row r="124" spans="1:7" ht="11.25" customHeight="1">
      <c r="A124" s="310" t="s">
        <v>16</v>
      </c>
      <c r="B124" t="s">
        <v>99</v>
      </c>
      <c r="C124" t="s">
        <v>3984</v>
      </c>
      <c r="D124" t="s">
        <v>4015</v>
      </c>
      <c r="E124" t="s">
        <v>4016</v>
      </c>
      <c r="F124" t="s">
        <v>3719</v>
      </c>
      <c r="G124" t="s">
        <v>4017</v>
      </c>
    </row>
    <row r="125" spans="1:7" ht="11.25" customHeight="1">
      <c r="A125" s="310" t="s">
        <v>16</v>
      </c>
      <c r="B125" t="s">
        <v>99</v>
      </c>
      <c r="C125" t="s">
        <v>3984</v>
      </c>
      <c r="D125" t="s">
        <v>4018</v>
      </c>
      <c r="E125" t="s">
        <v>4019</v>
      </c>
      <c r="F125" t="s">
        <v>3719</v>
      </c>
      <c r="G125" t="s">
        <v>4020</v>
      </c>
    </row>
    <row r="126" spans="1:7" ht="11.25" customHeight="1">
      <c r="A126" s="310" t="s">
        <v>16</v>
      </c>
      <c r="B126" t="s">
        <v>99</v>
      </c>
      <c r="C126" t="s">
        <v>3984</v>
      </c>
      <c r="D126" t="s">
        <v>4021</v>
      </c>
      <c r="E126" t="s">
        <v>4022</v>
      </c>
      <c r="F126" t="s">
        <v>3719</v>
      </c>
      <c r="G126" t="s">
        <v>4023</v>
      </c>
    </row>
    <row r="127" spans="1:7" ht="11.25" customHeight="1">
      <c r="A127" s="310" t="s">
        <v>16</v>
      </c>
      <c r="B127" t="s">
        <v>4024</v>
      </c>
      <c r="C127" t="s">
        <v>4025</v>
      </c>
      <c r="D127" t="s">
        <v>4026</v>
      </c>
      <c r="E127" t="s">
        <v>4027</v>
      </c>
      <c r="F127" t="s">
        <v>3719</v>
      </c>
      <c r="G127" t="s">
        <v>4028</v>
      </c>
    </row>
    <row r="128" spans="1:7" ht="11.25" customHeight="1">
      <c r="A128" s="310" t="s">
        <v>16</v>
      </c>
      <c r="B128" t="s">
        <v>4024</v>
      </c>
      <c r="C128" t="s">
        <v>4025</v>
      </c>
      <c r="D128" t="s">
        <v>4029</v>
      </c>
      <c r="E128" t="s">
        <v>4030</v>
      </c>
      <c r="F128" t="s">
        <v>3719</v>
      </c>
      <c r="G128" t="s">
        <v>4031</v>
      </c>
    </row>
    <row r="129" spans="1:7" ht="11.25" customHeight="1">
      <c r="A129" s="310" t="s">
        <v>16</v>
      </c>
      <c r="B129" t="s">
        <v>4024</v>
      </c>
      <c r="C129" t="s">
        <v>4025</v>
      </c>
      <c r="D129" t="s">
        <v>4032</v>
      </c>
      <c r="E129" t="s">
        <v>4033</v>
      </c>
      <c r="F129" t="s">
        <v>3719</v>
      </c>
      <c r="G129" t="s">
        <v>4034</v>
      </c>
    </row>
    <row r="130" spans="1:7" ht="11.25" customHeight="1">
      <c r="A130" s="310" t="s">
        <v>16</v>
      </c>
      <c r="B130" t="s">
        <v>4024</v>
      </c>
      <c r="C130" t="s">
        <v>4025</v>
      </c>
      <c r="D130" t="s">
        <v>4035</v>
      </c>
      <c r="E130" t="s">
        <v>4036</v>
      </c>
      <c r="F130" t="s">
        <v>3719</v>
      </c>
      <c r="G130" t="s">
        <v>4037</v>
      </c>
    </row>
    <row r="131" spans="1:7" ht="11.25" customHeight="1">
      <c r="A131" s="310" t="s">
        <v>16</v>
      </c>
      <c r="B131" t="s">
        <v>4024</v>
      </c>
      <c r="C131" t="s">
        <v>4025</v>
      </c>
      <c r="D131" t="s">
        <v>4038</v>
      </c>
      <c r="E131" t="s">
        <v>4039</v>
      </c>
      <c r="F131" t="s">
        <v>3719</v>
      </c>
      <c r="G131" t="s">
        <v>4040</v>
      </c>
    </row>
    <row r="132" spans="1:7" ht="11.25" customHeight="1">
      <c r="A132" s="310" t="s">
        <v>16</v>
      </c>
      <c r="B132" t="s">
        <v>4024</v>
      </c>
      <c r="C132" t="s">
        <v>4025</v>
      </c>
      <c r="D132" t="s">
        <v>4024</v>
      </c>
      <c r="E132" t="s">
        <v>4025</v>
      </c>
      <c r="F132" t="s">
        <v>3716</v>
      </c>
      <c r="G132" t="s">
        <v>4041</v>
      </c>
    </row>
    <row r="133" spans="1:7" ht="11.25" customHeight="1">
      <c r="A133" s="310" t="s">
        <v>16</v>
      </c>
      <c r="B133" t="s">
        <v>4024</v>
      </c>
      <c r="C133" t="s">
        <v>4025</v>
      </c>
      <c r="D133" t="s">
        <v>4042</v>
      </c>
      <c r="E133" t="s">
        <v>4043</v>
      </c>
      <c r="F133" t="s">
        <v>3885</v>
      </c>
      <c r="G133" t="s">
        <v>4044</v>
      </c>
    </row>
    <row r="134" spans="1:7" ht="11.25" customHeight="1">
      <c r="A134" s="310" t="s">
        <v>16</v>
      </c>
      <c r="B134" t="s">
        <v>4024</v>
      </c>
      <c r="C134" t="s">
        <v>4025</v>
      </c>
      <c r="D134" t="s">
        <v>4045</v>
      </c>
      <c r="E134" t="s">
        <v>4046</v>
      </c>
      <c r="F134" t="s">
        <v>3719</v>
      </c>
      <c r="G134" t="s">
        <v>4047</v>
      </c>
    </row>
    <row r="135" spans="1:7" ht="11.25" customHeight="1">
      <c r="A135" s="310" t="s">
        <v>16</v>
      </c>
      <c r="B135" t="s">
        <v>4024</v>
      </c>
      <c r="C135" t="s">
        <v>4025</v>
      </c>
      <c r="D135" t="s">
        <v>100</v>
      </c>
      <c r="E135" t="s">
        <v>4048</v>
      </c>
      <c r="F135" t="s">
        <v>3719</v>
      </c>
      <c r="G135" t="s">
        <v>4049</v>
      </c>
    </row>
    <row r="136" spans="1:7" ht="11.25" customHeight="1">
      <c r="A136" s="310" t="s">
        <v>16</v>
      </c>
      <c r="B136" t="s">
        <v>4024</v>
      </c>
      <c r="C136" t="s">
        <v>4025</v>
      </c>
      <c r="D136" t="s">
        <v>4050</v>
      </c>
      <c r="E136" t="s">
        <v>4051</v>
      </c>
      <c r="F136" t="s">
        <v>3719</v>
      </c>
      <c r="G136" t="s">
        <v>4052</v>
      </c>
    </row>
    <row r="137" spans="1:7" ht="11.25" customHeight="1">
      <c r="A137" s="310" t="s">
        <v>16</v>
      </c>
      <c r="B137" t="s">
        <v>4024</v>
      </c>
      <c r="C137" t="s">
        <v>4025</v>
      </c>
      <c r="D137" t="s">
        <v>4053</v>
      </c>
      <c r="E137" t="s">
        <v>4054</v>
      </c>
      <c r="F137" t="s">
        <v>3719</v>
      </c>
      <c r="G137" t="s">
        <v>4055</v>
      </c>
    </row>
    <row r="138" spans="1:7" ht="11.25" customHeight="1">
      <c r="A138" s="310" t="s">
        <v>16</v>
      </c>
      <c r="B138" t="s">
        <v>4024</v>
      </c>
      <c r="C138" t="s">
        <v>4025</v>
      </c>
      <c r="D138" t="s">
        <v>3771</v>
      </c>
      <c r="E138" t="s">
        <v>4056</v>
      </c>
      <c r="F138" t="s">
        <v>3719</v>
      </c>
      <c r="G138" t="s">
        <v>4057</v>
      </c>
    </row>
    <row r="139" spans="1:7" ht="11.25" customHeight="1">
      <c r="A139" s="310" t="s">
        <v>16</v>
      </c>
      <c r="B139" t="s">
        <v>4024</v>
      </c>
      <c r="C139" t="s">
        <v>4025</v>
      </c>
      <c r="D139" t="s">
        <v>4058</v>
      </c>
      <c r="E139" t="s">
        <v>4059</v>
      </c>
      <c r="F139" t="s">
        <v>3719</v>
      </c>
      <c r="G139" t="s">
        <v>4060</v>
      </c>
    </row>
    <row r="140" spans="1:7" ht="11.25" customHeight="1">
      <c r="A140" s="310" t="s">
        <v>16</v>
      </c>
      <c r="B140" t="s">
        <v>4024</v>
      </c>
      <c r="C140" t="s">
        <v>4025</v>
      </c>
      <c r="D140" t="s">
        <v>4061</v>
      </c>
      <c r="E140" t="s">
        <v>4062</v>
      </c>
      <c r="F140" t="s">
        <v>3719</v>
      </c>
      <c r="G140" t="s">
        <v>4063</v>
      </c>
    </row>
    <row r="141" spans="1:7" ht="11.25" customHeight="1">
      <c r="A141" s="310" t="s">
        <v>16</v>
      </c>
      <c r="B141" t="s">
        <v>4064</v>
      </c>
      <c r="C141" t="s">
        <v>4065</v>
      </c>
      <c r="D141" t="s">
        <v>4066</v>
      </c>
      <c r="E141" t="s">
        <v>4067</v>
      </c>
      <c r="F141" t="s">
        <v>3719</v>
      </c>
      <c r="G141" t="s">
        <v>4068</v>
      </c>
    </row>
    <row r="142" spans="1:7" ht="11.25" customHeight="1">
      <c r="A142" s="310" t="s">
        <v>16</v>
      </c>
      <c r="B142" t="s">
        <v>4064</v>
      </c>
      <c r="C142" t="s">
        <v>4065</v>
      </c>
      <c r="D142" t="s">
        <v>4069</v>
      </c>
      <c r="E142" t="s">
        <v>4070</v>
      </c>
      <c r="F142" t="s">
        <v>3719</v>
      </c>
      <c r="G142" t="s">
        <v>4071</v>
      </c>
    </row>
    <row r="143" spans="1:7" ht="11.25" customHeight="1">
      <c r="A143" s="310" t="s">
        <v>16</v>
      </c>
      <c r="B143" t="s">
        <v>4064</v>
      </c>
      <c r="C143" t="s">
        <v>4065</v>
      </c>
      <c r="D143" t="s">
        <v>3950</v>
      </c>
      <c r="E143" t="s">
        <v>4072</v>
      </c>
      <c r="F143" t="s">
        <v>3719</v>
      </c>
      <c r="G143" t="s">
        <v>4073</v>
      </c>
    </row>
    <row r="144" spans="1:7" ht="11.25" customHeight="1">
      <c r="A144" s="310" t="s">
        <v>16</v>
      </c>
      <c r="B144" t="s">
        <v>4064</v>
      </c>
      <c r="C144" t="s">
        <v>4065</v>
      </c>
      <c r="D144" t="s">
        <v>4074</v>
      </c>
      <c r="E144" t="s">
        <v>4075</v>
      </c>
      <c r="F144" t="s">
        <v>3719</v>
      </c>
      <c r="G144" t="s">
        <v>4076</v>
      </c>
    </row>
    <row r="145" spans="1:7" ht="11.25" customHeight="1">
      <c r="A145" s="310" t="s">
        <v>16</v>
      </c>
      <c r="B145" t="s">
        <v>4064</v>
      </c>
      <c r="C145" t="s">
        <v>4065</v>
      </c>
      <c r="D145" t="s">
        <v>4077</v>
      </c>
      <c r="E145" t="s">
        <v>4078</v>
      </c>
      <c r="F145" t="s">
        <v>3719</v>
      </c>
      <c r="G145" t="s">
        <v>4079</v>
      </c>
    </row>
    <row r="146" spans="1:7" ht="11.25" customHeight="1">
      <c r="A146" s="310" t="s">
        <v>16</v>
      </c>
      <c r="B146" t="s">
        <v>4064</v>
      </c>
      <c r="C146" t="s">
        <v>4065</v>
      </c>
      <c r="D146" t="s">
        <v>4064</v>
      </c>
      <c r="E146" t="s">
        <v>4065</v>
      </c>
      <c r="F146" t="s">
        <v>3716</v>
      </c>
      <c r="G146" t="s">
        <v>4080</v>
      </c>
    </row>
    <row r="147" spans="1:7" ht="11.25" customHeight="1">
      <c r="A147" s="310" t="s">
        <v>16</v>
      </c>
      <c r="B147" t="s">
        <v>4064</v>
      </c>
      <c r="C147" t="s">
        <v>4065</v>
      </c>
      <c r="D147" t="s">
        <v>4081</v>
      </c>
      <c r="E147" t="s">
        <v>4082</v>
      </c>
      <c r="F147" t="s">
        <v>3719</v>
      </c>
      <c r="G147" t="s">
        <v>4083</v>
      </c>
    </row>
    <row r="148" spans="1:7" ht="11.25" customHeight="1">
      <c r="A148" s="310" t="s">
        <v>16</v>
      </c>
      <c r="B148" t="s">
        <v>4064</v>
      </c>
      <c r="C148" t="s">
        <v>4065</v>
      </c>
      <c r="D148" t="s">
        <v>4084</v>
      </c>
      <c r="E148" t="s">
        <v>4085</v>
      </c>
      <c r="F148" t="s">
        <v>3719</v>
      </c>
      <c r="G148" t="s">
        <v>4086</v>
      </c>
    </row>
    <row r="149" spans="1:7" ht="11.25" customHeight="1">
      <c r="A149" s="310" t="s">
        <v>16</v>
      </c>
      <c r="B149" t="s">
        <v>4064</v>
      </c>
      <c r="C149" t="s">
        <v>4065</v>
      </c>
      <c r="D149" t="s">
        <v>4087</v>
      </c>
      <c r="E149" t="s">
        <v>4088</v>
      </c>
      <c r="F149" t="s">
        <v>3719</v>
      </c>
      <c r="G149" t="s">
        <v>4089</v>
      </c>
    </row>
    <row r="150" spans="1:7" ht="11.25" customHeight="1">
      <c r="A150" s="310" t="s">
        <v>16</v>
      </c>
      <c r="B150" t="s">
        <v>4064</v>
      </c>
      <c r="C150" t="s">
        <v>4065</v>
      </c>
      <c r="D150" t="s">
        <v>3975</v>
      </c>
      <c r="E150" t="s">
        <v>4090</v>
      </c>
      <c r="F150" t="s">
        <v>3719</v>
      </c>
      <c r="G150" t="s">
        <v>4091</v>
      </c>
    </row>
    <row r="151" spans="1:7" ht="11.25" customHeight="1">
      <c r="A151" s="310" t="s">
        <v>16</v>
      </c>
      <c r="B151" t="s">
        <v>4064</v>
      </c>
      <c r="C151" t="s">
        <v>4065</v>
      </c>
      <c r="D151" t="s">
        <v>4092</v>
      </c>
      <c r="E151" t="s">
        <v>4093</v>
      </c>
      <c r="F151" t="s">
        <v>3885</v>
      </c>
      <c r="G151" t="s">
        <v>4094</v>
      </c>
    </row>
    <row r="152" spans="1:7" ht="11.25" customHeight="1">
      <c r="A152" s="310" t="s">
        <v>16</v>
      </c>
      <c r="B152" t="s">
        <v>4064</v>
      </c>
      <c r="C152" t="s">
        <v>4065</v>
      </c>
      <c r="D152" t="s">
        <v>4095</v>
      </c>
      <c r="E152" t="s">
        <v>4096</v>
      </c>
      <c r="F152" t="s">
        <v>3719</v>
      </c>
      <c r="G152" t="s">
        <v>4097</v>
      </c>
    </row>
    <row r="153" spans="1:7" ht="11.25" customHeight="1">
      <c r="A153" s="310" t="s">
        <v>16</v>
      </c>
      <c r="B153" t="s">
        <v>4064</v>
      </c>
      <c r="C153" t="s">
        <v>4065</v>
      </c>
      <c r="D153" t="s">
        <v>4098</v>
      </c>
      <c r="E153" t="s">
        <v>4099</v>
      </c>
      <c r="F153" t="s">
        <v>3719</v>
      </c>
      <c r="G153" t="s">
        <v>4100</v>
      </c>
    </row>
    <row r="154" spans="1:7" ht="11.25" customHeight="1">
      <c r="A154" s="310" t="s">
        <v>16</v>
      </c>
      <c r="B154" t="s">
        <v>4064</v>
      </c>
      <c r="C154" t="s">
        <v>4065</v>
      </c>
      <c r="D154" t="s">
        <v>4101</v>
      </c>
      <c r="E154" t="s">
        <v>4102</v>
      </c>
      <c r="F154" t="s">
        <v>3719</v>
      </c>
      <c r="G154" t="s">
        <v>4103</v>
      </c>
    </row>
    <row r="155" spans="1:7" ht="11.25" customHeight="1">
      <c r="A155" s="310" t="s">
        <v>16</v>
      </c>
      <c r="B155" t="s">
        <v>4064</v>
      </c>
      <c r="C155" t="s">
        <v>4065</v>
      </c>
      <c r="D155" t="s">
        <v>4104</v>
      </c>
      <c r="E155" t="s">
        <v>4105</v>
      </c>
      <c r="F155" t="s">
        <v>3719</v>
      </c>
      <c r="G155" t="s">
        <v>4106</v>
      </c>
    </row>
    <row r="156" spans="1:7" ht="11.25" customHeight="1">
      <c r="A156" s="310" t="s">
        <v>16</v>
      </c>
      <c r="B156" t="s">
        <v>4064</v>
      </c>
      <c r="C156" t="s">
        <v>4065</v>
      </c>
      <c r="D156" t="s">
        <v>3928</v>
      </c>
      <c r="E156" t="s">
        <v>4107</v>
      </c>
      <c r="F156" t="s">
        <v>3719</v>
      </c>
      <c r="G156" t="s">
        <v>4108</v>
      </c>
    </row>
    <row r="157" spans="1:7" ht="11.25" customHeight="1">
      <c r="A157" s="310" t="s">
        <v>16</v>
      </c>
      <c r="B157" t="s">
        <v>4064</v>
      </c>
      <c r="C157" t="s">
        <v>4065</v>
      </c>
      <c r="D157" t="s">
        <v>3931</v>
      </c>
      <c r="E157" t="s">
        <v>4109</v>
      </c>
      <c r="F157" t="s">
        <v>3719</v>
      </c>
      <c r="G157" t="s">
        <v>4110</v>
      </c>
    </row>
    <row r="158" spans="1:7" ht="11.25" customHeight="1">
      <c r="A158" s="310" t="s">
        <v>16</v>
      </c>
      <c r="B158" t="s">
        <v>4064</v>
      </c>
      <c r="C158" t="s">
        <v>4065</v>
      </c>
      <c r="D158" t="s">
        <v>4111</v>
      </c>
      <c r="E158" t="s">
        <v>4112</v>
      </c>
      <c r="F158" t="s">
        <v>3719</v>
      </c>
      <c r="G158" t="s">
        <v>4113</v>
      </c>
    </row>
    <row r="159" spans="1:7" ht="11.25" customHeight="1">
      <c r="A159" s="310" t="s">
        <v>16</v>
      </c>
      <c r="B159" t="s">
        <v>4064</v>
      </c>
      <c r="C159" t="s">
        <v>4065</v>
      </c>
      <c r="D159" t="s">
        <v>4114</v>
      </c>
      <c r="E159" t="s">
        <v>4115</v>
      </c>
      <c r="F159" t="s">
        <v>3719</v>
      </c>
      <c r="G159" t="s">
        <v>4116</v>
      </c>
    </row>
    <row r="160" spans="1:7" ht="11.25" customHeight="1">
      <c r="A160" s="310" t="s">
        <v>16</v>
      </c>
      <c r="B160" t="s">
        <v>4064</v>
      </c>
      <c r="C160" t="s">
        <v>4065</v>
      </c>
      <c r="D160" t="s">
        <v>4117</v>
      </c>
      <c r="E160" t="s">
        <v>4118</v>
      </c>
      <c r="F160" t="s">
        <v>3719</v>
      </c>
      <c r="G160" t="s">
        <v>4119</v>
      </c>
    </row>
    <row r="161" spans="1:7" ht="11.25" customHeight="1">
      <c r="A161" s="310" t="s">
        <v>16</v>
      </c>
      <c r="B161" t="s">
        <v>4120</v>
      </c>
      <c r="C161" t="s">
        <v>4121</v>
      </c>
      <c r="D161" t="s">
        <v>4122</v>
      </c>
      <c r="E161" t="s">
        <v>4123</v>
      </c>
      <c r="F161" t="s">
        <v>3719</v>
      </c>
      <c r="G161" t="s">
        <v>4124</v>
      </c>
    </row>
    <row r="162" spans="1:7" ht="11.25" customHeight="1">
      <c r="A162" s="310" t="s">
        <v>16</v>
      </c>
      <c r="B162" t="s">
        <v>4120</v>
      </c>
      <c r="C162" t="s">
        <v>4121</v>
      </c>
      <c r="D162" t="s">
        <v>4125</v>
      </c>
      <c r="E162" t="s">
        <v>4126</v>
      </c>
      <c r="F162" t="s">
        <v>3719</v>
      </c>
      <c r="G162" t="s">
        <v>4127</v>
      </c>
    </row>
    <row r="163" spans="1:7" ht="11.25" customHeight="1">
      <c r="A163" s="310" t="s">
        <v>16</v>
      </c>
      <c r="B163" t="s">
        <v>4120</v>
      </c>
      <c r="C163" t="s">
        <v>4121</v>
      </c>
      <c r="D163" t="s">
        <v>4128</v>
      </c>
      <c r="E163" t="s">
        <v>4129</v>
      </c>
      <c r="F163" t="s">
        <v>3719</v>
      </c>
      <c r="G163" t="s">
        <v>4130</v>
      </c>
    </row>
    <row r="164" spans="1:7" ht="11.25" customHeight="1">
      <c r="A164" s="310" t="s">
        <v>16</v>
      </c>
      <c r="B164" t="s">
        <v>4120</v>
      </c>
      <c r="C164" t="s">
        <v>4121</v>
      </c>
      <c r="D164" t="s">
        <v>4131</v>
      </c>
      <c r="E164" t="s">
        <v>4132</v>
      </c>
      <c r="F164" t="s">
        <v>3719</v>
      </c>
      <c r="G164" t="s">
        <v>4133</v>
      </c>
    </row>
    <row r="165" spans="1:7" ht="11.25" customHeight="1">
      <c r="A165" s="310" t="s">
        <v>16</v>
      </c>
      <c r="B165" t="s">
        <v>4120</v>
      </c>
      <c r="C165" t="s">
        <v>4121</v>
      </c>
      <c r="D165" t="s">
        <v>4042</v>
      </c>
      <c r="E165" t="s">
        <v>4134</v>
      </c>
      <c r="F165" t="s">
        <v>3719</v>
      </c>
      <c r="G165" t="s">
        <v>4135</v>
      </c>
    </row>
    <row r="166" spans="1:7" ht="11.25" customHeight="1">
      <c r="A166" s="310" t="s">
        <v>16</v>
      </c>
      <c r="B166" t="s">
        <v>4120</v>
      </c>
      <c r="C166" t="s">
        <v>4121</v>
      </c>
      <c r="D166" t="s">
        <v>4136</v>
      </c>
      <c r="E166" t="s">
        <v>4137</v>
      </c>
      <c r="F166" t="s">
        <v>3719</v>
      </c>
      <c r="G166" t="s">
        <v>4138</v>
      </c>
    </row>
    <row r="167" spans="1:7" ht="11.25" customHeight="1">
      <c r="A167" s="310" t="s">
        <v>16</v>
      </c>
      <c r="B167" t="s">
        <v>4120</v>
      </c>
      <c r="C167" t="s">
        <v>4121</v>
      </c>
      <c r="D167" t="s">
        <v>4120</v>
      </c>
      <c r="E167" t="s">
        <v>4121</v>
      </c>
      <c r="F167" t="s">
        <v>3716</v>
      </c>
      <c r="G167" t="s">
        <v>4139</v>
      </c>
    </row>
    <row r="168" spans="1:7" ht="11.25" customHeight="1">
      <c r="A168" s="310" t="s">
        <v>16</v>
      </c>
      <c r="B168" t="s">
        <v>4120</v>
      </c>
      <c r="C168" t="s">
        <v>4121</v>
      </c>
      <c r="D168" t="s">
        <v>4140</v>
      </c>
      <c r="E168" t="s">
        <v>4141</v>
      </c>
      <c r="F168" t="s">
        <v>3719</v>
      </c>
      <c r="G168" t="s">
        <v>4142</v>
      </c>
    </row>
    <row r="169" spans="1:7" ht="11.25" customHeight="1">
      <c r="A169" s="310" t="s">
        <v>16</v>
      </c>
      <c r="B169" t="s">
        <v>4120</v>
      </c>
      <c r="C169" t="s">
        <v>4121</v>
      </c>
      <c r="D169" t="s">
        <v>4143</v>
      </c>
      <c r="E169" t="s">
        <v>4144</v>
      </c>
      <c r="F169" t="s">
        <v>3719</v>
      </c>
      <c r="G169" t="s">
        <v>4145</v>
      </c>
    </row>
    <row r="170" spans="1:7" ht="11.25" customHeight="1">
      <c r="A170" s="310" t="s">
        <v>16</v>
      </c>
      <c r="B170" t="s">
        <v>4120</v>
      </c>
      <c r="C170" t="s">
        <v>4121</v>
      </c>
      <c r="D170" t="s">
        <v>4146</v>
      </c>
      <c r="E170" t="s">
        <v>4147</v>
      </c>
      <c r="F170" t="s">
        <v>3719</v>
      </c>
      <c r="G170" t="s">
        <v>4148</v>
      </c>
    </row>
    <row r="171" spans="1:7" ht="11.25" customHeight="1">
      <c r="A171" s="310" t="s">
        <v>16</v>
      </c>
      <c r="B171" t="s">
        <v>4120</v>
      </c>
      <c r="C171" t="s">
        <v>4121</v>
      </c>
      <c r="D171" t="s">
        <v>4149</v>
      </c>
      <c r="E171" t="s">
        <v>4150</v>
      </c>
      <c r="F171" t="s">
        <v>3719</v>
      </c>
      <c r="G171" t="s">
        <v>4151</v>
      </c>
    </row>
    <row r="172" spans="1:7" ht="11.25" customHeight="1">
      <c r="A172" s="310" t="s">
        <v>16</v>
      </c>
      <c r="B172" t="s">
        <v>4152</v>
      </c>
      <c r="C172" t="s">
        <v>4153</v>
      </c>
      <c r="D172" t="s">
        <v>4154</v>
      </c>
      <c r="E172" t="s">
        <v>4155</v>
      </c>
      <c r="F172" t="s">
        <v>3719</v>
      </c>
      <c r="G172" t="s">
        <v>4156</v>
      </c>
    </row>
    <row r="173" spans="1:7" ht="11.25" customHeight="1">
      <c r="A173" s="310" t="s">
        <v>16</v>
      </c>
      <c r="B173" t="s">
        <v>4152</v>
      </c>
      <c r="C173" t="s">
        <v>4153</v>
      </c>
      <c r="D173" t="s">
        <v>4157</v>
      </c>
      <c r="E173" t="s">
        <v>4158</v>
      </c>
      <c r="F173" t="s">
        <v>3719</v>
      </c>
      <c r="G173" t="s">
        <v>4159</v>
      </c>
    </row>
    <row r="174" spans="1:7" ht="11.25" customHeight="1">
      <c r="A174" s="310" t="s">
        <v>16</v>
      </c>
      <c r="B174" t="s">
        <v>4152</v>
      </c>
      <c r="C174" t="s">
        <v>4153</v>
      </c>
      <c r="D174" t="s">
        <v>4160</v>
      </c>
      <c r="E174" t="s">
        <v>4161</v>
      </c>
      <c r="F174" t="s">
        <v>3719</v>
      </c>
      <c r="G174" t="s">
        <v>4162</v>
      </c>
    </row>
    <row r="175" spans="1:7" ht="11.25" customHeight="1">
      <c r="A175" s="310" t="s">
        <v>16</v>
      </c>
      <c r="B175" t="s">
        <v>4152</v>
      </c>
      <c r="C175" t="s">
        <v>4153</v>
      </c>
      <c r="D175" t="s">
        <v>4163</v>
      </c>
      <c r="E175" t="s">
        <v>4164</v>
      </c>
      <c r="F175" t="s">
        <v>3719</v>
      </c>
      <c r="G175" t="s">
        <v>4165</v>
      </c>
    </row>
    <row r="176" spans="1:7" ht="11.25" customHeight="1">
      <c r="A176" s="310" t="s">
        <v>16</v>
      </c>
      <c r="B176" t="s">
        <v>4152</v>
      </c>
      <c r="C176" t="s">
        <v>4153</v>
      </c>
      <c r="D176" t="s">
        <v>4152</v>
      </c>
      <c r="E176" t="s">
        <v>4153</v>
      </c>
      <c r="F176" t="s">
        <v>3716</v>
      </c>
      <c r="G176" t="s">
        <v>4166</v>
      </c>
    </row>
    <row r="177" spans="1:7" ht="11.25" customHeight="1">
      <c r="A177" s="310" t="s">
        <v>16</v>
      </c>
      <c r="B177" t="s">
        <v>4152</v>
      </c>
      <c r="C177" t="s">
        <v>4153</v>
      </c>
      <c r="D177" t="s">
        <v>4167</v>
      </c>
      <c r="E177" t="s">
        <v>4168</v>
      </c>
      <c r="F177" t="s">
        <v>3719</v>
      </c>
      <c r="G177" t="s">
        <v>4169</v>
      </c>
    </row>
    <row r="178" spans="1:7" ht="11.25" customHeight="1">
      <c r="A178" s="310" t="s">
        <v>16</v>
      </c>
      <c r="B178" t="s">
        <v>4152</v>
      </c>
      <c r="C178" t="s">
        <v>4153</v>
      </c>
      <c r="D178" t="s">
        <v>4170</v>
      </c>
      <c r="E178" t="s">
        <v>4171</v>
      </c>
      <c r="F178" t="s">
        <v>3719</v>
      </c>
      <c r="G178" t="s">
        <v>4172</v>
      </c>
    </row>
    <row r="179" spans="1:7" ht="11.25" customHeight="1">
      <c r="A179" s="310" t="s">
        <v>16</v>
      </c>
      <c r="B179" t="s">
        <v>4152</v>
      </c>
      <c r="C179" t="s">
        <v>4153</v>
      </c>
      <c r="D179" t="s">
        <v>4173</v>
      </c>
      <c r="E179" t="s">
        <v>4174</v>
      </c>
      <c r="F179" t="s">
        <v>3719</v>
      </c>
      <c r="G179" t="s">
        <v>4175</v>
      </c>
    </row>
    <row r="180" spans="1:7" ht="11.25" customHeight="1">
      <c r="A180" s="310" t="s">
        <v>16</v>
      </c>
      <c r="B180" t="s">
        <v>4152</v>
      </c>
      <c r="C180" t="s">
        <v>4153</v>
      </c>
      <c r="D180" t="s">
        <v>4176</v>
      </c>
      <c r="E180" t="s">
        <v>4177</v>
      </c>
      <c r="F180" t="s">
        <v>3719</v>
      </c>
      <c r="G180" t="s">
        <v>4178</v>
      </c>
    </row>
    <row r="181" spans="1:7" ht="11.25" customHeight="1">
      <c r="A181" s="310" t="s">
        <v>16</v>
      </c>
      <c r="B181" t="s">
        <v>4152</v>
      </c>
      <c r="C181" t="s">
        <v>4153</v>
      </c>
      <c r="D181" t="s">
        <v>4179</v>
      </c>
      <c r="E181" t="s">
        <v>4180</v>
      </c>
      <c r="F181" t="s">
        <v>3719</v>
      </c>
      <c r="G181" t="s">
        <v>4181</v>
      </c>
    </row>
    <row r="182" spans="1:7" ht="11.25" customHeight="1">
      <c r="A182" s="310" t="s">
        <v>16</v>
      </c>
      <c r="B182" t="s">
        <v>4152</v>
      </c>
      <c r="C182" t="s">
        <v>4153</v>
      </c>
      <c r="D182" t="s">
        <v>4182</v>
      </c>
      <c r="E182" t="s">
        <v>4183</v>
      </c>
      <c r="F182" t="s">
        <v>3719</v>
      </c>
      <c r="G182" t="s">
        <v>4184</v>
      </c>
    </row>
    <row r="183" spans="1:7" ht="11.25" customHeight="1">
      <c r="A183" s="310" t="s">
        <v>16</v>
      </c>
      <c r="B183" t="s">
        <v>4185</v>
      </c>
      <c r="C183" t="s">
        <v>4186</v>
      </c>
      <c r="D183" t="s">
        <v>4187</v>
      </c>
      <c r="E183" t="s">
        <v>4188</v>
      </c>
      <c r="F183" t="s">
        <v>3719</v>
      </c>
      <c r="G183" t="s">
        <v>4189</v>
      </c>
    </row>
    <row r="184" spans="1:7" ht="11.25" customHeight="1">
      <c r="A184" s="310" t="s">
        <v>16</v>
      </c>
      <c r="B184" t="s">
        <v>4185</v>
      </c>
      <c r="C184" t="s">
        <v>4186</v>
      </c>
      <c r="D184" t="s">
        <v>4190</v>
      </c>
      <c r="E184" t="s">
        <v>4191</v>
      </c>
      <c r="F184" t="s">
        <v>3719</v>
      </c>
      <c r="G184" t="s">
        <v>4192</v>
      </c>
    </row>
    <row r="185" spans="1:7" ht="11.25" customHeight="1">
      <c r="A185" s="310" t="s">
        <v>16</v>
      </c>
      <c r="B185" t="s">
        <v>4185</v>
      </c>
      <c r="C185" t="s">
        <v>4186</v>
      </c>
      <c r="D185" t="s">
        <v>4193</v>
      </c>
      <c r="E185" t="s">
        <v>4194</v>
      </c>
      <c r="F185" t="s">
        <v>3719</v>
      </c>
      <c r="G185" t="s">
        <v>4195</v>
      </c>
    </row>
    <row r="186" spans="1:7" ht="11.25" customHeight="1">
      <c r="A186" s="310" t="s">
        <v>16</v>
      </c>
      <c r="B186" t="s">
        <v>4185</v>
      </c>
      <c r="C186" t="s">
        <v>4186</v>
      </c>
      <c r="D186" t="s">
        <v>4160</v>
      </c>
      <c r="E186" t="s">
        <v>4196</v>
      </c>
      <c r="F186" t="s">
        <v>3719</v>
      </c>
      <c r="G186" t="s">
        <v>4197</v>
      </c>
    </row>
    <row r="187" spans="1:7" ht="11.25" customHeight="1">
      <c r="A187" s="310" t="s">
        <v>16</v>
      </c>
      <c r="B187" t="s">
        <v>4185</v>
      </c>
      <c r="C187" t="s">
        <v>4186</v>
      </c>
      <c r="D187" t="s">
        <v>4185</v>
      </c>
      <c r="E187" t="s">
        <v>4186</v>
      </c>
      <c r="F187" t="s">
        <v>3716</v>
      </c>
      <c r="G187" t="s">
        <v>4198</v>
      </c>
    </row>
    <row r="188" spans="1:7" ht="11.25" customHeight="1">
      <c r="A188" s="310" t="s">
        <v>16</v>
      </c>
      <c r="B188" t="s">
        <v>4185</v>
      </c>
      <c r="C188" t="s">
        <v>4186</v>
      </c>
      <c r="D188" t="s">
        <v>4199</v>
      </c>
      <c r="E188" t="s">
        <v>4200</v>
      </c>
      <c r="F188" t="s">
        <v>3885</v>
      </c>
      <c r="G188" t="s">
        <v>4201</v>
      </c>
    </row>
    <row r="189" spans="1:7" ht="11.25" customHeight="1">
      <c r="A189" s="310" t="s">
        <v>16</v>
      </c>
      <c r="B189" t="s">
        <v>4185</v>
      </c>
      <c r="C189" t="s">
        <v>4186</v>
      </c>
      <c r="D189" t="s">
        <v>4202</v>
      </c>
      <c r="E189" t="s">
        <v>4203</v>
      </c>
      <c r="F189" t="s">
        <v>3719</v>
      </c>
      <c r="G189" t="s">
        <v>4204</v>
      </c>
    </row>
    <row r="190" spans="1:7" ht="11.25" customHeight="1">
      <c r="A190" s="310" t="s">
        <v>16</v>
      </c>
      <c r="B190" t="s">
        <v>4185</v>
      </c>
      <c r="C190" t="s">
        <v>4186</v>
      </c>
      <c r="D190" t="s">
        <v>3960</v>
      </c>
      <c r="E190" t="s">
        <v>4205</v>
      </c>
      <c r="F190" t="s">
        <v>3719</v>
      </c>
      <c r="G190" t="s">
        <v>4206</v>
      </c>
    </row>
    <row r="191" spans="1:7" ht="11.25" customHeight="1">
      <c r="A191" s="310" t="s">
        <v>16</v>
      </c>
      <c r="B191" t="s">
        <v>4185</v>
      </c>
      <c r="C191" t="s">
        <v>4186</v>
      </c>
      <c r="D191" t="s">
        <v>4207</v>
      </c>
      <c r="E191" t="s">
        <v>4208</v>
      </c>
      <c r="F191" t="s">
        <v>3719</v>
      </c>
      <c r="G191" t="s">
        <v>4209</v>
      </c>
    </row>
    <row r="192" spans="1:7" ht="11.25" customHeight="1">
      <c r="A192" s="310" t="s">
        <v>16</v>
      </c>
      <c r="B192" t="s">
        <v>4185</v>
      </c>
      <c r="C192" t="s">
        <v>4186</v>
      </c>
      <c r="D192" t="s">
        <v>4210</v>
      </c>
      <c r="E192" t="s">
        <v>4211</v>
      </c>
      <c r="F192" t="s">
        <v>3719</v>
      </c>
      <c r="G192" t="s">
        <v>4212</v>
      </c>
    </row>
    <row r="193" spans="1:7" ht="11.25" customHeight="1">
      <c r="A193" s="310" t="s">
        <v>16</v>
      </c>
      <c r="B193" t="s">
        <v>4185</v>
      </c>
      <c r="C193" t="s">
        <v>4186</v>
      </c>
      <c r="D193" t="s">
        <v>4213</v>
      </c>
      <c r="E193" t="s">
        <v>4214</v>
      </c>
      <c r="F193" t="s">
        <v>3719</v>
      </c>
      <c r="G193" t="s">
        <v>4215</v>
      </c>
    </row>
    <row r="194" spans="1:7" ht="11.25" customHeight="1">
      <c r="A194" s="310" t="s">
        <v>16</v>
      </c>
      <c r="B194" t="s">
        <v>4185</v>
      </c>
      <c r="C194" t="s">
        <v>4186</v>
      </c>
      <c r="D194" t="s">
        <v>4216</v>
      </c>
      <c r="E194" t="s">
        <v>4217</v>
      </c>
      <c r="F194" t="s">
        <v>3719</v>
      </c>
      <c r="G194" t="s">
        <v>4218</v>
      </c>
    </row>
    <row r="195" spans="1:7" ht="11.25" customHeight="1">
      <c r="A195" s="310" t="s">
        <v>16</v>
      </c>
      <c r="B195" t="s">
        <v>4185</v>
      </c>
      <c r="C195" t="s">
        <v>4186</v>
      </c>
      <c r="D195" t="s">
        <v>4219</v>
      </c>
      <c r="E195" t="s">
        <v>4220</v>
      </c>
      <c r="F195" t="s">
        <v>3719</v>
      </c>
      <c r="G195" t="s">
        <v>4221</v>
      </c>
    </row>
    <row r="196" spans="1:7" ht="11.25" customHeight="1">
      <c r="A196" s="310" t="s">
        <v>16</v>
      </c>
      <c r="B196" t="s">
        <v>4185</v>
      </c>
      <c r="C196" t="s">
        <v>4186</v>
      </c>
      <c r="D196" t="s">
        <v>4222</v>
      </c>
      <c r="E196" t="s">
        <v>4223</v>
      </c>
      <c r="F196" t="s">
        <v>3719</v>
      </c>
      <c r="G196" t="s">
        <v>4224</v>
      </c>
    </row>
    <row r="197" spans="1:7" ht="11.25" customHeight="1">
      <c r="A197" s="310" t="s">
        <v>16</v>
      </c>
      <c r="B197" t="s">
        <v>4185</v>
      </c>
      <c r="C197" t="s">
        <v>4186</v>
      </c>
      <c r="D197" t="s">
        <v>4225</v>
      </c>
      <c r="E197" t="s">
        <v>4226</v>
      </c>
      <c r="F197" t="s">
        <v>3719</v>
      </c>
      <c r="G197" t="s">
        <v>4227</v>
      </c>
    </row>
    <row r="198" spans="1:7" ht="11.25" customHeight="1">
      <c r="A198" s="310" t="s">
        <v>16</v>
      </c>
      <c r="B198" t="s">
        <v>4185</v>
      </c>
      <c r="C198" t="s">
        <v>4186</v>
      </c>
      <c r="D198" t="s">
        <v>4228</v>
      </c>
      <c r="E198" t="s">
        <v>4229</v>
      </c>
      <c r="F198" t="s">
        <v>3719</v>
      </c>
      <c r="G198" t="s">
        <v>4230</v>
      </c>
    </row>
    <row r="199" spans="1:7" ht="11.25" customHeight="1">
      <c r="A199" s="310" t="s">
        <v>16</v>
      </c>
      <c r="B199" t="s">
        <v>4185</v>
      </c>
      <c r="C199" t="s">
        <v>4186</v>
      </c>
      <c r="D199" t="s">
        <v>4231</v>
      </c>
      <c r="E199" t="s">
        <v>4232</v>
      </c>
      <c r="F199" t="s">
        <v>3719</v>
      </c>
      <c r="G199" t="s">
        <v>4233</v>
      </c>
    </row>
    <row r="200" spans="1:7" ht="11.25" customHeight="1">
      <c r="A200" s="310" t="s">
        <v>16</v>
      </c>
      <c r="B200" t="s">
        <v>4234</v>
      </c>
      <c r="C200" t="s">
        <v>4235</v>
      </c>
      <c r="D200" t="s">
        <v>4236</v>
      </c>
      <c r="E200" t="s">
        <v>4237</v>
      </c>
      <c r="F200" t="s">
        <v>3719</v>
      </c>
      <c r="G200" t="s">
        <v>4238</v>
      </c>
    </row>
    <row r="201" spans="1:7" ht="11.25" customHeight="1">
      <c r="A201" s="310" t="s">
        <v>16</v>
      </c>
      <c r="B201" t="s">
        <v>4234</v>
      </c>
      <c r="C201" t="s">
        <v>4235</v>
      </c>
      <c r="D201" t="s">
        <v>4239</v>
      </c>
      <c r="E201" t="s">
        <v>4240</v>
      </c>
      <c r="F201" t="s">
        <v>3719</v>
      </c>
      <c r="G201" t="s">
        <v>4241</v>
      </c>
    </row>
    <row r="202" spans="1:7" ht="11.25" customHeight="1">
      <c r="A202" s="310" t="s">
        <v>16</v>
      </c>
      <c r="B202" t="s">
        <v>4234</v>
      </c>
      <c r="C202" t="s">
        <v>4235</v>
      </c>
      <c r="D202" t="s">
        <v>4234</v>
      </c>
      <c r="E202" t="s">
        <v>4235</v>
      </c>
      <c r="F202" t="s">
        <v>3716</v>
      </c>
      <c r="G202" t="s">
        <v>4242</v>
      </c>
    </row>
    <row r="203" spans="1:7" ht="11.25" customHeight="1">
      <c r="A203" s="310" t="s">
        <v>16</v>
      </c>
      <c r="B203" t="s">
        <v>4234</v>
      </c>
      <c r="C203" t="s">
        <v>4235</v>
      </c>
      <c r="D203" t="s">
        <v>4243</v>
      </c>
      <c r="E203" t="s">
        <v>4244</v>
      </c>
      <c r="F203" t="s">
        <v>3719</v>
      </c>
      <c r="G203" t="s">
        <v>4245</v>
      </c>
    </row>
    <row r="204" spans="1:7" ht="11.25" customHeight="1">
      <c r="A204" s="310" t="s">
        <v>16</v>
      </c>
      <c r="B204" t="s">
        <v>4234</v>
      </c>
      <c r="C204" t="s">
        <v>4235</v>
      </c>
      <c r="D204" t="s">
        <v>4246</v>
      </c>
      <c r="E204" t="s">
        <v>4247</v>
      </c>
      <c r="F204" t="s">
        <v>3719</v>
      </c>
      <c r="G204" t="s">
        <v>4248</v>
      </c>
    </row>
    <row r="205" spans="1:7" ht="11.25" customHeight="1">
      <c r="A205" s="310" t="s">
        <v>16</v>
      </c>
      <c r="B205" t="s">
        <v>4234</v>
      </c>
      <c r="C205" t="s">
        <v>4235</v>
      </c>
      <c r="D205" t="s">
        <v>4249</v>
      </c>
      <c r="E205" t="s">
        <v>4250</v>
      </c>
      <c r="F205" t="s">
        <v>3719</v>
      </c>
      <c r="G205" t="s">
        <v>4251</v>
      </c>
    </row>
    <row r="206" spans="1:7" ht="11.25" customHeight="1">
      <c r="A206" s="310" t="s">
        <v>16</v>
      </c>
      <c r="B206" t="s">
        <v>4234</v>
      </c>
      <c r="C206" t="s">
        <v>4235</v>
      </c>
      <c r="D206" t="s">
        <v>4252</v>
      </c>
      <c r="E206" t="s">
        <v>4253</v>
      </c>
      <c r="F206" t="s">
        <v>3719</v>
      </c>
      <c r="G206" t="s">
        <v>4254</v>
      </c>
    </row>
    <row r="207" spans="1:7" ht="11.25" customHeight="1">
      <c r="A207" s="310" t="s">
        <v>16</v>
      </c>
      <c r="B207" t="s">
        <v>4234</v>
      </c>
      <c r="C207" t="s">
        <v>4235</v>
      </c>
      <c r="D207" t="s">
        <v>4255</v>
      </c>
      <c r="E207" t="s">
        <v>4256</v>
      </c>
      <c r="F207" t="s">
        <v>3719</v>
      </c>
      <c r="G207" t="s">
        <v>4257</v>
      </c>
    </row>
    <row r="208" spans="1:7" ht="11.25" customHeight="1">
      <c r="A208" s="310" t="s">
        <v>16</v>
      </c>
      <c r="B208" t="s">
        <v>4234</v>
      </c>
      <c r="C208" t="s">
        <v>4235</v>
      </c>
      <c r="D208" t="s">
        <v>4258</v>
      </c>
      <c r="E208" t="s">
        <v>4259</v>
      </c>
      <c r="F208" t="s">
        <v>3719</v>
      </c>
      <c r="G208" t="s">
        <v>4260</v>
      </c>
    </row>
    <row r="209" spans="1:7" ht="11.25" customHeight="1">
      <c r="A209" s="310" t="s">
        <v>16</v>
      </c>
      <c r="B209" t="s">
        <v>4234</v>
      </c>
      <c r="C209" t="s">
        <v>4235</v>
      </c>
      <c r="D209" t="s">
        <v>4261</v>
      </c>
      <c r="E209" t="s">
        <v>4262</v>
      </c>
      <c r="F209" t="s">
        <v>3885</v>
      </c>
      <c r="G209" t="s">
        <v>4263</v>
      </c>
    </row>
    <row r="210" spans="1:7" ht="11.25" customHeight="1">
      <c r="A210" s="310" t="s">
        <v>16</v>
      </c>
      <c r="B210" t="s">
        <v>4264</v>
      </c>
      <c r="C210" t="s">
        <v>4265</v>
      </c>
      <c r="D210" t="s">
        <v>4069</v>
      </c>
      <c r="E210" t="s">
        <v>4266</v>
      </c>
      <c r="F210" t="s">
        <v>3719</v>
      </c>
      <c r="G210" t="s">
        <v>4267</v>
      </c>
    </row>
    <row r="211" spans="1:7" ht="11.25" customHeight="1">
      <c r="A211" s="310" t="s">
        <v>16</v>
      </c>
      <c r="B211" t="s">
        <v>4264</v>
      </c>
      <c r="C211" t="s">
        <v>4265</v>
      </c>
      <c r="D211" t="s">
        <v>4268</v>
      </c>
      <c r="E211" t="s">
        <v>4269</v>
      </c>
      <c r="F211" t="s">
        <v>3719</v>
      </c>
      <c r="G211" t="s">
        <v>4270</v>
      </c>
    </row>
    <row r="212" spans="1:7" ht="11.25" customHeight="1">
      <c r="A212" s="310" t="s">
        <v>16</v>
      </c>
      <c r="B212" t="s">
        <v>4264</v>
      </c>
      <c r="C212" t="s">
        <v>4265</v>
      </c>
      <c r="D212" t="s">
        <v>4271</v>
      </c>
      <c r="E212" t="s">
        <v>4272</v>
      </c>
      <c r="F212" t="s">
        <v>3719</v>
      </c>
      <c r="G212" t="s">
        <v>4273</v>
      </c>
    </row>
    <row r="213" spans="1:7" ht="11.25" customHeight="1">
      <c r="A213" s="310" t="s">
        <v>16</v>
      </c>
      <c r="B213" t="s">
        <v>4264</v>
      </c>
      <c r="C213" t="s">
        <v>4265</v>
      </c>
      <c r="D213" t="s">
        <v>4274</v>
      </c>
      <c r="E213" t="s">
        <v>4275</v>
      </c>
      <c r="F213" t="s">
        <v>3719</v>
      </c>
      <c r="G213" t="s">
        <v>4276</v>
      </c>
    </row>
    <row r="214" spans="1:7" ht="11.25" customHeight="1">
      <c r="A214" s="310" t="s">
        <v>16</v>
      </c>
      <c r="B214" t="s">
        <v>4264</v>
      </c>
      <c r="C214" t="s">
        <v>4265</v>
      </c>
      <c r="D214" t="s">
        <v>4264</v>
      </c>
      <c r="E214" t="s">
        <v>4265</v>
      </c>
      <c r="F214" t="s">
        <v>3716</v>
      </c>
      <c r="G214" t="s">
        <v>4277</v>
      </c>
    </row>
    <row r="215" spans="1:7" ht="11.25" customHeight="1">
      <c r="A215" s="310" t="s">
        <v>16</v>
      </c>
      <c r="B215" t="s">
        <v>4264</v>
      </c>
      <c r="C215" t="s">
        <v>4265</v>
      </c>
      <c r="D215" t="s">
        <v>4278</v>
      </c>
      <c r="E215" t="s">
        <v>4279</v>
      </c>
      <c r="F215" t="s">
        <v>3719</v>
      </c>
      <c r="G215" t="s">
        <v>4280</v>
      </c>
    </row>
    <row r="216" spans="1:7" ht="11.25" customHeight="1">
      <c r="A216" s="310" t="s">
        <v>16</v>
      </c>
      <c r="B216" t="s">
        <v>4264</v>
      </c>
      <c r="C216" t="s">
        <v>4265</v>
      </c>
      <c r="D216" t="s">
        <v>4281</v>
      </c>
      <c r="E216" t="s">
        <v>4282</v>
      </c>
      <c r="F216" t="s">
        <v>3719</v>
      </c>
      <c r="G216" t="s">
        <v>4283</v>
      </c>
    </row>
    <row r="217" spans="1:7" ht="11.25" customHeight="1">
      <c r="A217" s="310" t="s">
        <v>16</v>
      </c>
      <c r="B217" t="s">
        <v>4264</v>
      </c>
      <c r="C217" t="s">
        <v>4265</v>
      </c>
      <c r="D217" t="s">
        <v>4284</v>
      </c>
      <c r="E217" t="s">
        <v>4285</v>
      </c>
      <c r="F217" t="s">
        <v>3719</v>
      </c>
      <c r="G217" t="s">
        <v>4286</v>
      </c>
    </row>
    <row r="218" spans="1:7" ht="11.25" customHeight="1">
      <c r="A218" s="310" t="s">
        <v>16</v>
      </c>
      <c r="B218" t="s">
        <v>4264</v>
      </c>
      <c r="C218" t="s">
        <v>4265</v>
      </c>
      <c r="D218" t="s">
        <v>4287</v>
      </c>
      <c r="E218" t="s">
        <v>4288</v>
      </c>
      <c r="F218" t="s">
        <v>3719</v>
      </c>
      <c r="G218" t="s">
        <v>4289</v>
      </c>
    </row>
    <row r="219" spans="1:7" ht="11.25" customHeight="1">
      <c r="A219" s="310" t="s">
        <v>16</v>
      </c>
      <c r="B219" t="s">
        <v>4264</v>
      </c>
      <c r="C219" t="s">
        <v>4265</v>
      </c>
      <c r="D219" t="s">
        <v>4290</v>
      </c>
      <c r="E219" t="s">
        <v>4291</v>
      </c>
      <c r="F219" t="s">
        <v>3719</v>
      </c>
      <c r="G219" t="s">
        <v>4292</v>
      </c>
    </row>
    <row r="220" spans="1:7" ht="11.25" customHeight="1">
      <c r="A220" s="310" t="s">
        <v>16</v>
      </c>
      <c r="B220" t="s">
        <v>4293</v>
      </c>
      <c r="C220" t="s">
        <v>4294</v>
      </c>
      <c r="D220" t="s">
        <v>4295</v>
      </c>
      <c r="E220" t="s">
        <v>4296</v>
      </c>
      <c r="F220" t="s">
        <v>3719</v>
      </c>
      <c r="G220" t="s">
        <v>4297</v>
      </c>
    </row>
    <row r="221" spans="1:7" ht="11.25" customHeight="1">
      <c r="A221" s="310" t="s">
        <v>16</v>
      </c>
      <c r="B221" t="s">
        <v>4293</v>
      </c>
      <c r="C221" t="s">
        <v>4294</v>
      </c>
      <c r="D221" t="s">
        <v>4298</v>
      </c>
      <c r="E221" t="s">
        <v>4299</v>
      </c>
      <c r="F221" t="s">
        <v>3719</v>
      </c>
      <c r="G221" t="s">
        <v>4300</v>
      </c>
    </row>
    <row r="222" spans="1:7" ht="11.25" customHeight="1">
      <c r="A222" s="310" t="s">
        <v>16</v>
      </c>
      <c r="B222" t="s">
        <v>4293</v>
      </c>
      <c r="C222" t="s">
        <v>4294</v>
      </c>
      <c r="D222" t="s">
        <v>4301</v>
      </c>
      <c r="E222" t="s">
        <v>4302</v>
      </c>
      <c r="F222" t="s">
        <v>3719</v>
      </c>
      <c r="G222" t="s">
        <v>4303</v>
      </c>
    </row>
    <row r="223" spans="1:7" ht="11.25" customHeight="1">
      <c r="A223" s="310" t="s">
        <v>16</v>
      </c>
      <c r="B223" t="s">
        <v>4293</v>
      </c>
      <c r="C223" t="s">
        <v>4294</v>
      </c>
      <c r="D223" t="s">
        <v>4304</v>
      </c>
      <c r="E223" t="s">
        <v>4305</v>
      </c>
      <c r="F223" t="s">
        <v>3719</v>
      </c>
      <c r="G223" t="s">
        <v>4306</v>
      </c>
    </row>
    <row r="224" spans="1:7" ht="11.25" customHeight="1">
      <c r="A224" s="310" t="s">
        <v>16</v>
      </c>
      <c r="B224" t="s">
        <v>4293</v>
      </c>
      <c r="C224" t="s">
        <v>4294</v>
      </c>
      <c r="D224" t="s">
        <v>4307</v>
      </c>
      <c r="E224" t="s">
        <v>4308</v>
      </c>
      <c r="F224" t="s">
        <v>3719</v>
      </c>
      <c r="G224" t="s">
        <v>4309</v>
      </c>
    </row>
    <row r="225" spans="1:7" ht="11.25" customHeight="1">
      <c r="A225" s="310" t="s">
        <v>16</v>
      </c>
      <c r="B225" t="s">
        <v>4293</v>
      </c>
      <c r="C225" t="s">
        <v>4294</v>
      </c>
      <c r="D225" t="s">
        <v>4310</v>
      </c>
      <c r="E225" t="s">
        <v>4311</v>
      </c>
      <c r="F225" t="s">
        <v>3719</v>
      </c>
      <c r="G225" t="s">
        <v>4312</v>
      </c>
    </row>
    <row r="226" spans="1:7" ht="11.25" customHeight="1">
      <c r="A226" s="310" t="s">
        <v>16</v>
      </c>
      <c r="B226" t="s">
        <v>4293</v>
      </c>
      <c r="C226" t="s">
        <v>4294</v>
      </c>
      <c r="D226" t="s">
        <v>4293</v>
      </c>
      <c r="E226" t="s">
        <v>4294</v>
      </c>
      <c r="F226" t="s">
        <v>3716</v>
      </c>
      <c r="G226" t="s">
        <v>4313</v>
      </c>
    </row>
    <row r="227" spans="1:7" ht="11.25" customHeight="1">
      <c r="A227" s="310" t="s">
        <v>16</v>
      </c>
      <c r="B227" t="s">
        <v>4293</v>
      </c>
      <c r="C227" t="s">
        <v>4294</v>
      </c>
      <c r="D227" t="s">
        <v>4314</v>
      </c>
      <c r="E227" t="s">
        <v>4315</v>
      </c>
      <c r="F227" t="s">
        <v>3719</v>
      </c>
      <c r="G227" t="s">
        <v>4316</v>
      </c>
    </row>
    <row r="228" spans="1:7" ht="11.25" customHeight="1">
      <c r="A228" s="310" t="s">
        <v>16</v>
      </c>
      <c r="B228" t="s">
        <v>4293</v>
      </c>
      <c r="C228" t="s">
        <v>4294</v>
      </c>
      <c r="D228" t="s">
        <v>4317</v>
      </c>
      <c r="E228" t="s">
        <v>4318</v>
      </c>
      <c r="F228" t="s">
        <v>3719</v>
      </c>
      <c r="G228" t="s">
        <v>4319</v>
      </c>
    </row>
    <row r="229" spans="1:7" ht="11.25" customHeight="1">
      <c r="A229" s="310" t="s">
        <v>16</v>
      </c>
      <c r="B229" t="s">
        <v>4293</v>
      </c>
      <c r="C229" t="s">
        <v>4294</v>
      </c>
      <c r="D229" t="s">
        <v>4320</v>
      </c>
      <c r="E229" t="s">
        <v>4321</v>
      </c>
      <c r="F229" t="s">
        <v>3719</v>
      </c>
      <c r="G229" t="s">
        <v>4322</v>
      </c>
    </row>
    <row r="230" spans="1:7" ht="11.25" customHeight="1">
      <c r="A230" s="310" t="s">
        <v>16</v>
      </c>
      <c r="B230" t="s">
        <v>4293</v>
      </c>
      <c r="C230" t="s">
        <v>4294</v>
      </c>
      <c r="D230" t="s">
        <v>4323</v>
      </c>
      <c r="E230" t="s">
        <v>4324</v>
      </c>
      <c r="F230" t="s">
        <v>3719</v>
      </c>
      <c r="G230" t="s">
        <v>4325</v>
      </c>
    </row>
    <row r="231" spans="1:7" ht="11.25" customHeight="1">
      <c r="A231" s="310" t="s">
        <v>16</v>
      </c>
      <c r="B231" t="s">
        <v>4293</v>
      </c>
      <c r="C231" t="s">
        <v>4294</v>
      </c>
      <c r="D231" t="s">
        <v>4326</v>
      </c>
      <c r="E231" t="s">
        <v>4327</v>
      </c>
      <c r="F231" t="s">
        <v>3719</v>
      </c>
      <c r="G231" t="s">
        <v>4328</v>
      </c>
    </row>
    <row r="232" spans="1:7" ht="11.25" customHeight="1">
      <c r="A232" s="310" t="s">
        <v>16</v>
      </c>
      <c r="B232" t="s">
        <v>4293</v>
      </c>
      <c r="C232" t="s">
        <v>4294</v>
      </c>
      <c r="D232" t="s">
        <v>4329</v>
      </c>
      <c r="E232" t="s">
        <v>4330</v>
      </c>
      <c r="F232" t="s">
        <v>3719</v>
      </c>
      <c r="G232" t="s">
        <v>4331</v>
      </c>
    </row>
    <row r="233" spans="1:7" ht="11.25" customHeight="1">
      <c r="A233" s="310" t="s">
        <v>16</v>
      </c>
      <c r="B233" t="s">
        <v>4293</v>
      </c>
      <c r="C233" t="s">
        <v>4294</v>
      </c>
      <c r="D233" t="s">
        <v>4332</v>
      </c>
      <c r="E233" t="s">
        <v>4333</v>
      </c>
      <c r="F233" t="s">
        <v>3885</v>
      </c>
      <c r="G233" t="s">
        <v>4334</v>
      </c>
    </row>
    <row r="234" spans="1:7" ht="11.25" customHeight="1">
      <c r="A234" s="310" t="s">
        <v>16</v>
      </c>
      <c r="B234" t="s">
        <v>4335</v>
      </c>
      <c r="C234" t="s">
        <v>4336</v>
      </c>
      <c r="D234" t="s">
        <v>4337</v>
      </c>
      <c r="E234" t="s">
        <v>4338</v>
      </c>
      <c r="F234" t="s">
        <v>3719</v>
      </c>
      <c r="G234" t="s">
        <v>4339</v>
      </c>
    </row>
    <row r="235" spans="1:7" ht="11.25" customHeight="1">
      <c r="A235" s="310" t="s">
        <v>16</v>
      </c>
      <c r="B235" t="s">
        <v>4335</v>
      </c>
      <c r="C235" t="s">
        <v>4336</v>
      </c>
      <c r="D235" t="s">
        <v>4340</v>
      </c>
      <c r="E235" t="s">
        <v>4341</v>
      </c>
      <c r="F235" t="s">
        <v>3719</v>
      </c>
      <c r="G235" t="s">
        <v>4342</v>
      </c>
    </row>
    <row r="236" spans="1:7" ht="11.25" customHeight="1">
      <c r="A236" s="310" t="s">
        <v>16</v>
      </c>
      <c r="B236" t="s">
        <v>4335</v>
      </c>
      <c r="C236" t="s">
        <v>4336</v>
      </c>
      <c r="D236" t="s">
        <v>4343</v>
      </c>
      <c r="E236" t="s">
        <v>4344</v>
      </c>
      <c r="F236" t="s">
        <v>3719</v>
      </c>
      <c r="G236" t="s">
        <v>4345</v>
      </c>
    </row>
    <row r="237" spans="1:7" ht="11.25" customHeight="1">
      <c r="A237" s="310" t="s">
        <v>16</v>
      </c>
      <c r="B237" t="s">
        <v>4335</v>
      </c>
      <c r="C237" t="s">
        <v>4336</v>
      </c>
      <c r="D237" t="s">
        <v>4346</v>
      </c>
      <c r="E237" t="s">
        <v>4347</v>
      </c>
      <c r="F237" t="s">
        <v>3719</v>
      </c>
      <c r="G237" t="s">
        <v>4348</v>
      </c>
    </row>
    <row r="238" spans="1:7" ht="11.25" customHeight="1">
      <c r="A238" s="310" t="s">
        <v>16</v>
      </c>
      <c r="B238" t="s">
        <v>4335</v>
      </c>
      <c r="C238" t="s">
        <v>4336</v>
      </c>
      <c r="D238" t="s">
        <v>4349</v>
      </c>
      <c r="E238" t="s">
        <v>4350</v>
      </c>
      <c r="F238" t="s">
        <v>3719</v>
      </c>
      <c r="G238" t="s">
        <v>4351</v>
      </c>
    </row>
    <row r="239" spans="1:7" ht="11.25" customHeight="1">
      <c r="A239" s="310" t="s">
        <v>16</v>
      </c>
      <c r="B239" t="s">
        <v>4335</v>
      </c>
      <c r="C239" t="s">
        <v>4336</v>
      </c>
      <c r="D239" t="s">
        <v>4352</v>
      </c>
      <c r="E239" t="s">
        <v>4353</v>
      </c>
      <c r="F239" t="s">
        <v>3719</v>
      </c>
      <c r="G239" t="s">
        <v>4354</v>
      </c>
    </row>
    <row r="240" spans="1:7" ht="11.25" customHeight="1">
      <c r="A240" s="310" t="s">
        <v>16</v>
      </c>
      <c r="B240" t="s">
        <v>4335</v>
      </c>
      <c r="C240" t="s">
        <v>4336</v>
      </c>
      <c r="D240" t="s">
        <v>4335</v>
      </c>
      <c r="E240" t="s">
        <v>4336</v>
      </c>
      <c r="F240" t="s">
        <v>3716</v>
      </c>
      <c r="G240" t="s">
        <v>4355</v>
      </c>
    </row>
    <row r="241" spans="1:7" ht="11.25" customHeight="1">
      <c r="A241" s="310" t="s">
        <v>16</v>
      </c>
      <c r="B241" t="s">
        <v>4335</v>
      </c>
      <c r="C241" t="s">
        <v>4336</v>
      </c>
      <c r="D241" t="s">
        <v>4356</v>
      </c>
      <c r="E241" t="s">
        <v>4357</v>
      </c>
      <c r="F241" t="s">
        <v>3719</v>
      </c>
      <c r="G241" t="s">
        <v>4358</v>
      </c>
    </row>
    <row r="242" spans="1:7" ht="11.25" customHeight="1">
      <c r="A242" s="310" t="s">
        <v>16</v>
      </c>
      <c r="B242" t="s">
        <v>4335</v>
      </c>
      <c r="C242" t="s">
        <v>4336</v>
      </c>
      <c r="D242" t="s">
        <v>4359</v>
      </c>
      <c r="E242" t="s">
        <v>4360</v>
      </c>
      <c r="F242" t="s">
        <v>3719</v>
      </c>
      <c r="G242" t="s">
        <v>4361</v>
      </c>
    </row>
    <row r="243" spans="1:7" ht="11.25" customHeight="1">
      <c r="A243" s="310" t="s">
        <v>16</v>
      </c>
      <c r="B243" t="s">
        <v>4335</v>
      </c>
      <c r="C243" t="s">
        <v>4336</v>
      </c>
      <c r="D243" t="s">
        <v>4362</v>
      </c>
      <c r="E243" t="s">
        <v>4363</v>
      </c>
      <c r="F243" t="s">
        <v>3719</v>
      </c>
      <c r="G243" t="s">
        <v>4364</v>
      </c>
    </row>
    <row r="244" spans="1:7" ht="11.25" customHeight="1">
      <c r="A244" s="310" t="s">
        <v>16</v>
      </c>
      <c r="B244" t="s">
        <v>4335</v>
      </c>
      <c r="C244" t="s">
        <v>4336</v>
      </c>
      <c r="D244" t="s">
        <v>4365</v>
      </c>
      <c r="E244" t="s">
        <v>4366</v>
      </c>
      <c r="F244" t="s">
        <v>3719</v>
      </c>
      <c r="G244" t="s">
        <v>4367</v>
      </c>
    </row>
    <row r="245" spans="1:7" ht="11.25" customHeight="1">
      <c r="A245" s="310" t="s">
        <v>16</v>
      </c>
      <c r="B245" t="s">
        <v>4335</v>
      </c>
      <c r="C245" t="s">
        <v>4336</v>
      </c>
      <c r="D245" t="s">
        <v>4368</v>
      </c>
      <c r="E245" t="s">
        <v>4369</v>
      </c>
      <c r="F245" t="s">
        <v>3719</v>
      </c>
      <c r="G245" t="s">
        <v>4370</v>
      </c>
    </row>
    <row r="246" spans="1:7" ht="11.25" customHeight="1">
      <c r="A246" s="310" t="s">
        <v>16</v>
      </c>
      <c r="B246" t="s">
        <v>4335</v>
      </c>
      <c r="C246" t="s">
        <v>4336</v>
      </c>
      <c r="D246" t="s">
        <v>4371</v>
      </c>
      <c r="E246" t="s">
        <v>4372</v>
      </c>
      <c r="F246" t="s">
        <v>3719</v>
      </c>
      <c r="G246" t="s">
        <v>4373</v>
      </c>
    </row>
    <row r="247" spans="1:7" ht="11.25" customHeight="1">
      <c r="A247" s="310" t="s">
        <v>16</v>
      </c>
      <c r="B247" t="s">
        <v>4335</v>
      </c>
      <c r="C247" t="s">
        <v>4336</v>
      </c>
      <c r="D247" t="s">
        <v>4374</v>
      </c>
      <c r="E247" t="s">
        <v>4375</v>
      </c>
      <c r="F247" t="s">
        <v>3719</v>
      </c>
      <c r="G247" t="s">
        <v>4376</v>
      </c>
    </row>
    <row r="248" spans="1:7" ht="11.25" customHeight="1">
      <c r="A248" s="310" t="s">
        <v>16</v>
      </c>
      <c r="B248" t="s">
        <v>4377</v>
      </c>
      <c r="C248" t="s">
        <v>4378</v>
      </c>
      <c r="D248" t="s">
        <v>4379</v>
      </c>
      <c r="E248" t="s">
        <v>4380</v>
      </c>
      <c r="F248" t="s">
        <v>3719</v>
      </c>
      <c r="G248" t="s">
        <v>4381</v>
      </c>
    </row>
    <row r="249" spans="1:7" ht="11.25" customHeight="1">
      <c r="A249" s="310" t="s">
        <v>16</v>
      </c>
      <c r="B249" t="s">
        <v>4377</v>
      </c>
      <c r="C249" t="s">
        <v>4378</v>
      </c>
      <c r="D249" t="s">
        <v>4382</v>
      </c>
      <c r="E249" t="s">
        <v>4383</v>
      </c>
      <c r="F249" t="s">
        <v>3719</v>
      </c>
      <c r="G249" t="s">
        <v>4384</v>
      </c>
    </row>
    <row r="250" spans="1:7" ht="11.25" customHeight="1">
      <c r="A250" s="310" t="s">
        <v>16</v>
      </c>
      <c r="B250" t="s">
        <v>4377</v>
      </c>
      <c r="C250" t="s">
        <v>4378</v>
      </c>
      <c r="D250" t="s">
        <v>4301</v>
      </c>
      <c r="E250" t="s">
        <v>4385</v>
      </c>
      <c r="F250" t="s">
        <v>3719</v>
      </c>
      <c r="G250" t="s">
        <v>4386</v>
      </c>
    </row>
    <row r="251" spans="1:7" ht="11.25" customHeight="1">
      <c r="A251" s="310" t="s">
        <v>16</v>
      </c>
      <c r="B251" t="s">
        <v>4377</v>
      </c>
      <c r="C251" t="s">
        <v>4378</v>
      </c>
      <c r="D251" t="s">
        <v>4387</v>
      </c>
      <c r="E251" t="s">
        <v>4388</v>
      </c>
      <c r="F251" t="s">
        <v>3719</v>
      </c>
      <c r="G251" t="s">
        <v>4389</v>
      </c>
    </row>
    <row r="252" spans="1:7" ht="11.25" customHeight="1">
      <c r="A252" s="310" t="s">
        <v>16</v>
      </c>
      <c r="B252" t="s">
        <v>4377</v>
      </c>
      <c r="C252" t="s">
        <v>4378</v>
      </c>
      <c r="D252" t="s">
        <v>4390</v>
      </c>
      <c r="E252" t="s">
        <v>4391</v>
      </c>
      <c r="F252" t="s">
        <v>3719</v>
      </c>
      <c r="G252" t="s">
        <v>4392</v>
      </c>
    </row>
    <row r="253" spans="1:7" ht="11.25" customHeight="1">
      <c r="A253" s="310" t="s">
        <v>16</v>
      </c>
      <c r="B253" t="s">
        <v>4377</v>
      </c>
      <c r="C253" t="s">
        <v>4378</v>
      </c>
      <c r="D253" t="s">
        <v>4377</v>
      </c>
      <c r="E253" t="s">
        <v>4378</v>
      </c>
      <c r="F253" t="s">
        <v>3716</v>
      </c>
      <c r="G253" t="s">
        <v>4393</v>
      </c>
    </row>
    <row r="254" spans="1:7" ht="11.25" customHeight="1">
      <c r="A254" s="310" t="s">
        <v>16</v>
      </c>
      <c r="B254" t="s">
        <v>4377</v>
      </c>
      <c r="C254" t="s">
        <v>4378</v>
      </c>
      <c r="D254" t="s">
        <v>4394</v>
      </c>
      <c r="E254" t="s">
        <v>4395</v>
      </c>
      <c r="F254" t="s">
        <v>3719</v>
      </c>
      <c r="G254" t="s">
        <v>4396</v>
      </c>
    </row>
    <row r="255" spans="1:7" ht="11.25" customHeight="1">
      <c r="A255" s="310" t="s">
        <v>16</v>
      </c>
      <c r="B255" t="s">
        <v>4377</v>
      </c>
      <c r="C255" t="s">
        <v>4378</v>
      </c>
      <c r="D255" t="s">
        <v>4397</v>
      </c>
      <c r="E255" t="s">
        <v>4398</v>
      </c>
      <c r="F255" t="s">
        <v>3719</v>
      </c>
      <c r="G255" t="s">
        <v>4399</v>
      </c>
    </row>
    <row r="256" spans="1:7" ht="11.25" customHeight="1">
      <c r="A256" s="310" t="s">
        <v>16</v>
      </c>
      <c r="B256" t="s">
        <v>4377</v>
      </c>
      <c r="C256" t="s">
        <v>4378</v>
      </c>
      <c r="D256" t="s">
        <v>4400</v>
      </c>
      <c r="E256" t="s">
        <v>4401</v>
      </c>
      <c r="F256" t="s">
        <v>3719</v>
      </c>
      <c r="G256" t="s">
        <v>4402</v>
      </c>
    </row>
    <row r="257" spans="1:7" ht="11.25" customHeight="1">
      <c r="A257" s="310" t="s">
        <v>16</v>
      </c>
      <c r="B257" t="s">
        <v>4377</v>
      </c>
      <c r="C257" t="s">
        <v>4378</v>
      </c>
      <c r="D257" t="s">
        <v>4403</v>
      </c>
      <c r="E257" t="s">
        <v>4404</v>
      </c>
      <c r="F257" t="s">
        <v>3719</v>
      </c>
      <c r="G257" t="s">
        <v>4405</v>
      </c>
    </row>
    <row r="258" spans="1:7" ht="11.25" customHeight="1">
      <c r="A258" s="310" t="s">
        <v>16</v>
      </c>
      <c r="B258" t="s">
        <v>4377</v>
      </c>
      <c r="C258" t="s">
        <v>4378</v>
      </c>
      <c r="D258" t="s">
        <v>4406</v>
      </c>
      <c r="E258" t="s">
        <v>4407</v>
      </c>
      <c r="F258" t="s">
        <v>3719</v>
      </c>
      <c r="G258" t="s">
        <v>4408</v>
      </c>
    </row>
    <row r="259" spans="1:7" ht="11.25" customHeight="1">
      <c r="A259" s="310" t="s">
        <v>16</v>
      </c>
      <c r="B259" t="s">
        <v>4377</v>
      </c>
      <c r="C259" t="s">
        <v>4378</v>
      </c>
      <c r="D259" t="s">
        <v>4326</v>
      </c>
      <c r="E259" t="s">
        <v>4409</v>
      </c>
      <c r="F259" t="s">
        <v>3719</v>
      </c>
      <c r="G259" t="s">
        <v>4410</v>
      </c>
    </row>
    <row r="260" spans="1:7" ht="11.25" customHeight="1">
      <c r="A260" s="310" t="s">
        <v>16</v>
      </c>
      <c r="B260" t="s">
        <v>4377</v>
      </c>
      <c r="C260" t="s">
        <v>4378</v>
      </c>
      <c r="D260" t="s">
        <v>4411</v>
      </c>
      <c r="E260" t="s">
        <v>4412</v>
      </c>
      <c r="F260" t="s">
        <v>3885</v>
      </c>
      <c r="G260" t="s">
        <v>4413</v>
      </c>
    </row>
    <row r="261" spans="1:7" ht="11.25" customHeight="1">
      <c r="A261" s="310" t="s">
        <v>16</v>
      </c>
      <c r="B261" t="s">
        <v>4414</v>
      </c>
      <c r="C261" t="s">
        <v>4415</v>
      </c>
      <c r="D261" t="s">
        <v>4416</v>
      </c>
      <c r="E261" t="s">
        <v>4417</v>
      </c>
      <c r="F261" t="s">
        <v>3719</v>
      </c>
      <c r="G261" t="s">
        <v>4418</v>
      </c>
    </row>
    <row r="262" spans="1:7" ht="11.25" customHeight="1">
      <c r="A262" s="310" t="s">
        <v>16</v>
      </c>
      <c r="B262" t="s">
        <v>4414</v>
      </c>
      <c r="C262" t="s">
        <v>4415</v>
      </c>
      <c r="D262" t="s">
        <v>3823</v>
      </c>
      <c r="E262" t="s">
        <v>4419</v>
      </c>
      <c r="F262" t="s">
        <v>3719</v>
      </c>
      <c r="G262" t="s">
        <v>4420</v>
      </c>
    </row>
    <row r="263" spans="1:7" ht="11.25" customHeight="1">
      <c r="A263" s="310" t="s">
        <v>16</v>
      </c>
      <c r="B263" t="s">
        <v>4414</v>
      </c>
      <c r="C263" t="s">
        <v>4415</v>
      </c>
      <c r="D263" t="s">
        <v>4421</v>
      </c>
      <c r="E263" t="s">
        <v>4422</v>
      </c>
      <c r="F263" t="s">
        <v>3719</v>
      </c>
      <c r="G263" t="s">
        <v>4423</v>
      </c>
    </row>
    <row r="264" spans="1:7" ht="11.25" customHeight="1">
      <c r="A264" s="310" t="s">
        <v>16</v>
      </c>
      <c r="B264" t="s">
        <v>4414</v>
      </c>
      <c r="C264" t="s">
        <v>4415</v>
      </c>
      <c r="D264" t="s">
        <v>4424</v>
      </c>
      <c r="E264" t="s">
        <v>4425</v>
      </c>
      <c r="F264" t="s">
        <v>3719</v>
      </c>
      <c r="G264" t="s">
        <v>4426</v>
      </c>
    </row>
    <row r="265" spans="1:7" ht="11.25" customHeight="1">
      <c r="A265" s="310" t="s">
        <v>16</v>
      </c>
      <c r="B265" t="s">
        <v>4414</v>
      </c>
      <c r="C265" t="s">
        <v>4415</v>
      </c>
      <c r="D265" t="s">
        <v>4427</v>
      </c>
      <c r="E265" t="s">
        <v>4428</v>
      </c>
      <c r="F265" t="s">
        <v>3719</v>
      </c>
      <c r="G265" t="s">
        <v>4429</v>
      </c>
    </row>
    <row r="266" spans="1:7" ht="11.25" customHeight="1">
      <c r="A266" s="310" t="s">
        <v>16</v>
      </c>
      <c r="B266" t="s">
        <v>4414</v>
      </c>
      <c r="C266" t="s">
        <v>4415</v>
      </c>
      <c r="D266" t="s">
        <v>4430</v>
      </c>
      <c r="E266" t="s">
        <v>4431</v>
      </c>
      <c r="F266" t="s">
        <v>3719</v>
      </c>
      <c r="G266" t="s">
        <v>4432</v>
      </c>
    </row>
    <row r="267" spans="1:7" ht="11.25" customHeight="1">
      <c r="A267" s="310" t="s">
        <v>16</v>
      </c>
      <c r="B267" t="s">
        <v>4414</v>
      </c>
      <c r="C267" t="s">
        <v>4415</v>
      </c>
      <c r="D267" t="s">
        <v>4414</v>
      </c>
      <c r="E267" t="s">
        <v>4415</v>
      </c>
      <c r="F267" t="s">
        <v>3716</v>
      </c>
      <c r="G267" t="s">
        <v>4433</v>
      </c>
    </row>
    <row r="268" spans="1:7" ht="11.25" customHeight="1">
      <c r="A268" s="310" t="s">
        <v>16</v>
      </c>
      <c r="B268" t="s">
        <v>4414</v>
      </c>
      <c r="C268" t="s">
        <v>4415</v>
      </c>
      <c r="D268" t="s">
        <v>4434</v>
      </c>
      <c r="E268" t="s">
        <v>4435</v>
      </c>
      <c r="F268" t="s">
        <v>3719</v>
      </c>
      <c r="G268" t="s">
        <v>4436</v>
      </c>
    </row>
    <row r="269" spans="1:7" ht="11.25" customHeight="1">
      <c r="A269" s="310" t="s">
        <v>16</v>
      </c>
      <c r="B269" t="s">
        <v>4414</v>
      </c>
      <c r="C269" t="s">
        <v>4415</v>
      </c>
      <c r="D269" t="s">
        <v>4437</v>
      </c>
      <c r="E269" t="s">
        <v>4438</v>
      </c>
      <c r="F269" t="s">
        <v>3719</v>
      </c>
      <c r="G269" t="s">
        <v>4439</v>
      </c>
    </row>
    <row r="270" spans="1:7" ht="11.25" customHeight="1">
      <c r="A270" s="310" t="s">
        <v>16</v>
      </c>
      <c r="B270" t="s">
        <v>4414</v>
      </c>
      <c r="C270" t="s">
        <v>4415</v>
      </c>
      <c r="D270" t="s">
        <v>4440</v>
      </c>
      <c r="E270" t="s">
        <v>4441</v>
      </c>
      <c r="F270" t="s">
        <v>3719</v>
      </c>
      <c r="G270" t="s">
        <v>4442</v>
      </c>
    </row>
    <row r="271" spans="1:7" ht="11.25" customHeight="1">
      <c r="A271" s="310" t="s">
        <v>16</v>
      </c>
      <c r="B271" t="s">
        <v>4414</v>
      </c>
      <c r="C271" t="s">
        <v>4415</v>
      </c>
      <c r="D271" t="s">
        <v>4443</v>
      </c>
      <c r="E271" t="s">
        <v>4444</v>
      </c>
      <c r="F271" t="s">
        <v>3719</v>
      </c>
      <c r="G271" t="s">
        <v>4445</v>
      </c>
    </row>
    <row r="272" spans="1:7" ht="11.25" customHeight="1">
      <c r="A272" s="310" t="s">
        <v>16</v>
      </c>
      <c r="B272" t="s">
        <v>4414</v>
      </c>
      <c r="C272" t="s">
        <v>4415</v>
      </c>
      <c r="D272" t="s">
        <v>3937</v>
      </c>
      <c r="E272" t="s">
        <v>4446</v>
      </c>
      <c r="F272" t="s">
        <v>3719</v>
      </c>
      <c r="G272" t="s">
        <v>4447</v>
      </c>
    </row>
    <row r="273" spans="1:7" ht="11.25" customHeight="1">
      <c r="A273" s="310" t="s">
        <v>16</v>
      </c>
      <c r="B273" t="s">
        <v>4414</v>
      </c>
      <c r="C273" t="s">
        <v>4415</v>
      </c>
      <c r="D273" t="s">
        <v>4448</v>
      </c>
      <c r="E273" t="s">
        <v>4449</v>
      </c>
      <c r="F273" t="s">
        <v>3719</v>
      </c>
      <c r="G273" t="s">
        <v>4450</v>
      </c>
    </row>
    <row r="274" spans="1:7" ht="11.25" customHeight="1">
      <c r="A274" s="310" t="s">
        <v>16</v>
      </c>
      <c r="B274" t="s">
        <v>4414</v>
      </c>
      <c r="C274" t="s">
        <v>4415</v>
      </c>
      <c r="D274" t="s">
        <v>4451</v>
      </c>
      <c r="E274" t="s">
        <v>4452</v>
      </c>
      <c r="F274" t="s">
        <v>3719</v>
      </c>
      <c r="G274" t="s">
        <v>4453</v>
      </c>
    </row>
    <row r="275" spans="1:7" ht="11.25" customHeight="1">
      <c r="A275" s="310" t="s">
        <v>16</v>
      </c>
      <c r="B275" t="s">
        <v>4414</v>
      </c>
      <c r="C275" t="s">
        <v>4415</v>
      </c>
      <c r="D275" t="s">
        <v>4454</v>
      </c>
      <c r="E275" t="s">
        <v>4455</v>
      </c>
      <c r="F275" t="s">
        <v>3885</v>
      </c>
      <c r="G275" t="s">
        <v>4456</v>
      </c>
    </row>
    <row r="276" spans="1:7" ht="11.25" customHeight="1">
      <c r="A276" s="310" t="s">
        <v>16</v>
      </c>
      <c r="B276" t="s">
        <v>4457</v>
      </c>
      <c r="C276" t="s">
        <v>4458</v>
      </c>
      <c r="D276" t="s">
        <v>4459</v>
      </c>
      <c r="E276" t="s">
        <v>4460</v>
      </c>
      <c r="F276" t="s">
        <v>3719</v>
      </c>
      <c r="G276" t="s">
        <v>4461</v>
      </c>
    </row>
    <row r="277" spans="1:7" ht="11.25" customHeight="1">
      <c r="A277" s="310" t="s">
        <v>16</v>
      </c>
      <c r="B277" t="s">
        <v>4457</v>
      </c>
      <c r="C277" t="s">
        <v>4458</v>
      </c>
      <c r="D277" t="s">
        <v>4462</v>
      </c>
      <c r="E277" t="s">
        <v>4463</v>
      </c>
      <c r="F277" t="s">
        <v>3719</v>
      </c>
      <c r="G277" t="s">
        <v>4464</v>
      </c>
    </row>
    <row r="278" spans="1:7" ht="11.25" customHeight="1">
      <c r="A278" s="310" t="s">
        <v>16</v>
      </c>
      <c r="B278" t="s">
        <v>4457</v>
      </c>
      <c r="C278" t="s">
        <v>4458</v>
      </c>
      <c r="D278" t="s">
        <v>4465</v>
      </c>
      <c r="E278" t="s">
        <v>4466</v>
      </c>
      <c r="F278" t="s">
        <v>3719</v>
      </c>
      <c r="G278" t="s">
        <v>4467</v>
      </c>
    </row>
    <row r="279" spans="1:7" ht="11.25" customHeight="1">
      <c r="A279" s="310" t="s">
        <v>16</v>
      </c>
      <c r="B279" t="s">
        <v>4457</v>
      </c>
      <c r="C279" t="s">
        <v>4458</v>
      </c>
      <c r="D279" t="s">
        <v>4468</v>
      </c>
      <c r="E279" t="s">
        <v>4469</v>
      </c>
      <c r="F279" t="s">
        <v>3719</v>
      </c>
      <c r="G279" t="s">
        <v>4470</v>
      </c>
    </row>
    <row r="280" spans="1:7" ht="11.25" customHeight="1">
      <c r="A280" s="310" t="s">
        <v>16</v>
      </c>
      <c r="B280" t="s">
        <v>4457</v>
      </c>
      <c r="C280" t="s">
        <v>4458</v>
      </c>
      <c r="D280" t="s">
        <v>4471</v>
      </c>
      <c r="E280" t="s">
        <v>4472</v>
      </c>
      <c r="F280" t="s">
        <v>3719</v>
      </c>
      <c r="G280" t="s">
        <v>4473</v>
      </c>
    </row>
    <row r="281" spans="1:7" ht="11.25" customHeight="1">
      <c r="A281" s="310" t="s">
        <v>16</v>
      </c>
      <c r="B281" t="s">
        <v>4457</v>
      </c>
      <c r="C281" t="s">
        <v>4458</v>
      </c>
      <c r="D281" t="s">
        <v>4474</v>
      </c>
      <c r="E281" t="s">
        <v>4475</v>
      </c>
      <c r="F281" t="s">
        <v>3719</v>
      </c>
      <c r="G281" t="s">
        <v>4476</v>
      </c>
    </row>
    <row r="282" spans="1:7" ht="11.25" customHeight="1">
      <c r="A282" s="310" t="s">
        <v>16</v>
      </c>
      <c r="B282" t="s">
        <v>4457</v>
      </c>
      <c r="C282" t="s">
        <v>4458</v>
      </c>
      <c r="D282" t="s">
        <v>4477</v>
      </c>
      <c r="E282" t="s">
        <v>4478</v>
      </c>
      <c r="F282" t="s">
        <v>3719</v>
      </c>
      <c r="G282" t="s">
        <v>4479</v>
      </c>
    </row>
    <row r="283" spans="1:7" ht="11.25" customHeight="1">
      <c r="A283" s="310" t="s">
        <v>16</v>
      </c>
      <c r="B283" t="s">
        <v>4457</v>
      </c>
      <c r="C283" t="s">
        <v>4458</v>
      </c>
      <c r="D283" t="s">
        <v>4480</v>
      </c>
      <c r="E283" t="s">
        <v>4481</v>
      </c>
      <c r="F283" t="s">
        <v>3719</v>
      </c>
      <c r="G283" t="s">
        <v>4482</v>
      </c>
    </row>
    <row r="284" spans="1:7" ht="11.25" customHeight="1">
      <c r="A284" s="310" t="s">
        <v>16</v>
      </c>
      <c r="B284" t="s">
        <v>4457</v>
      </c>
      <c r="C284" t="s">
        <v>4458</v>
      </c>
      <c r="D284" t="s">
        <v>4457</v>
      </c>
      <c r="E284" t="s">
        <v>4458</v>
      </c>
      <c r="F284" t="s">
        <v>3716</v>
      </c>
      <c r="G284" t="s">
        <v>4483</v>
      </c>
    </row>
    <row r="285" spans="1:7" ht="11.25" customHeight="1">
      <c r="A285" s="310" t="s">
        <v>16</v>
      </c>
      <c r="B285" t="s">
        <v>4457</v>
      </c>
      <c r="C285" t="s">
        <v>4458</v>
      </c>
      <c r="D285" t="s">
        <v>4484</v>
      </c>
      <c r="E285" t="s">
        <v>4485</v>
      </c>
      <c r="F285" t="s">
        <v>3754</v>
      </c>
      <c r="G285" t="s">
        <v>4486</v>
      </c>
    </row>
    <row r="286" spans="1:7" ht="11.25" customHeight="1">
      <c r="A286" s="310" t="s">
        <v>16</v>
      </c>
      <c r="B286" t="s">
        <v>4457</v>
      </c>
      <c r="C286" t="s">
        <v>4458</v>
      </c>
      <c r="D286" t="s">
        <v>4487</v>
      </c>
      <c r="E286" t="s">
        <v>4488</v>
      </c>
      <c r="F286" t="s">
        <v>3719</v>
      </c>
      <c r="G286" t="s">
        <v>4489</v>
      </c>
    </row>
    <row r="287" spans="1:7" ht="11.25" customHeight="1">
      <c r="A287" s="310" t="s">
        <v>16</v>
      </c>
      <c r="B287" t="s">
        <v>4457</v>
      </c>
      <c r="C287" t="s">
        <v>4458</v>
      </c>
      <c r="D287" t="s">
        <v>4490</v>
      </c>
      <c r="E287" t="s">
        <v>4491</v>
      </c>
      <c r="F287" t="s">
        <v>3719</v>
      </c>
      <c r="G287" t="s">
        <v>4492</v>
      </c>
    </row>
    <row r="288" spans="1:7" ht="11.25" customHeight="1">
      <c r="A288" s="310" t="s">
        <v>16</v>
      </c>
      <c r="B288" t="s">
        <v>4493</v>
      </c>
      <c r="C288" t="s">
        <v>4494</v>
      </c>
      <c r="D288" t="s">
        <v>4495</v>
      </c>
      <c r="E288" t="s">
        <v>4496</v>
      </c>
      <c r="F288" t="s">
        <v>3719</v>
      </c>
      <c r="G288" t="s">
        <v>4497</v>
      </c>
    </row>
    <row r="289" spans="1:7" ht="11.25" customHeight="1">
      <c r="A289" s="310" t="s">
        <v>16</v>
      </c>
      <c r="B289" t="s">
        <v>4493</v>
      </c>
      <c r="C289" t="s">
        <v>4494</v>
      </c>
      <c r="D289" t="s">
        <v>4498</v>
      </c>
      <c r="E289" t="s">
        <v>4499</v>
      </c>
      <c r="F289" t="s">
        <v>3719</v>
      </c>
      <c r="G289" t="s">
        <v>4500</v>
      </c>
    </row>
    <row r="290" spans="1:7" ht="11.25" customHeight="1">
      <c r="A290" s="310" t="s">
        <v>16</v>
      </c>
      <c r="B290" t="s">
        <v>4493</v>
      </c>
      <c r="C290" t="s">
        <v>4494</v>
      </c>
      <c r="D290" t="s">
        <v>4501</v>
      </c>
      <c r="E290" t="s">
        <v>4502</v>
      </c>
      <c r="F290" t="s">
        <v>3719</v>
      </c>
      <c r="G290" t="s">
        <v>4503</v>
      </c>
    </row>
    <row r="291" spans="1:7" ht="11.25" customHeight="1">
      <c r="A291" s="310" t="s">
        <v>16</v>
      </c>
      <c r="B291" t="s">
        <v>4493</v>
      </c>
      <c r="C291" t="s">
        <v>4494</v>
      </c>
      <c r="D291" t="s">
        <v>4504</v>
      </c>
      <c r="E291" t="s">
        <v>4505</v>
      </c>
      <c r="F291" t="s">
        <v>3719</v>
      </c>
      <c r="G291" t="s">
        <v>4506</v>
      </c>
    </row>
    <row r="292" spans="1:7" ht="11.25" customHeight="1">
      <c r="A292" s="310" t="s">
        <v>16</v>
      </c>
      <c r="B292" t="s">
        <v>4493</v>
      </c>
      <c r="C292" t="s">
        <v>4494</v>
      </c>
      <c r="D292" t="s">
        <v>4507</v>
      </c>
      <c r="E292" t="s">
        <v>4508</v>
      </c>
      <c r="F292" t="s">
        <v>3719</v>
      </c>
      <c r="G292" t="s">
        <v>4509</v>
      </c>
    </row>
    <row r="293" spans="1:7" ht="11.25" customHeight="1">
      <c r="A293" s="310" t="s">
        <v>16</v>
      </c>
      <c r="B293" t="s">
        <v>4493</v>
      </c>
      <c r="C293" t="s">
        <v>4494</v>
      </c>
      <c r="D293" t="s">
        <v>4510</v>
      </c>
      <c r="E293" t="s">
        <v>4511</v>
      </c>
      <c r="F293" t="s">
        <v>3719</v>
      </c>
      <c r="G293" t="s">
        <v>4512</v>
      </c>
    </row>
    <row r="294" spans="1:7" ht="11.25" customHeight="1">
      <c r="A294" s="310" t="s">
        <v>16</v>
      </c>
      <c r="B294" t="s">
        <v>4493</v>
      </c>
      <c r="C294" t="s">
        <v>4494</v>
      </c>
      <c r="D294" t="s">
        <v>4513</v>
      </c>
      <c r="E294" t="s">
        <v>4514</v>
      </c>
      <c r="F294" t="s">
        <v>3719</v>
      </c>
      <c r="G294" t="s">
        <v>4515</v>
      </c>
    </row>
    <row r="295" spans="1:7" ht="11.25" customHeight="1">
      <c r="A295" s="310" t="s">
        <v>16</v>
      </c>
      <c r="B295" t="s">
        <v>4493</v>
      </c>
      <c r="C295" t="s">
        <v>4494</v>
      </c>
      <c r="D295" t="s">
        <v>3913</v>
      </c>
      <c r="E295" t="s">
        <v>4516</v>
      </c>
      <c r="F295" t="s">
        <v>3719</v>
      </c>
      <c r="G295" t="s">
        <v>4517</v>
      </c>
    </row>
    <row r="296" spans="1:7" ht="11.25" customHeight="1">
      <c r="A296" s="310" t="s">
        <v>16</v>
      </c>
      <c r="B296" t="s">
        <v>4493</v>
      </c>
      <c r="C296" t="s">
        <v>4494</v>
      </c>
      <c r="D296" t="s">
        <v>4518</v>
      </c>
      <c r="E296" t="s">
        <v>4519</v>
      </c>
      <c r="F296" t="s">
        <v>3719</v>
      </c>
      <c r="G296" t="s">
        <v>4520</v>
      </c>
    </row>
    <row r="297" spans="1:7" ht="11.25" customHeight="1">
      <c r="A297" s="310" t="s">
        <v>16</v>
      </c>
      <c r="B297" t="s">
        <v>4493</v>
      </c>
      <c r="C297" t="s">
        <v>4494</v>
      </c>
      <c r="D297" t="s">
        <v>4521</v>
      </c>
      <c r="E297" t="s">
        <v>4522</v>
      </c>
      <c r="F297" t="s">
        <v>3719</v>
      </c>
      <c r="G297" t="s">
        <v>4523</v>
      </c>
    </row>
    <row r="298" spans="1:7" ht="11.25" customHeight="1">
      <c r="A298" s="310" t="s">
        <v>16</v>
      </c>
      <c r="B298" t="s">
        <v>4493</v>
      </c>
      <c r="C298" t="s">
        <v>4494</v>
      </c>
      <c r="D298" t="s">
        <v>4524</v>
      </c>
      <c r="E298" t="s">
        <v>4525</v>
      </c>
      <c r="F298" t="s">
        <v>3719</v>
      </c>
      <c r="G298" t="s">
        <v>4526</v>
      </c>
    </row>
    <row r="299" spans="1:7" ht="11.25" customHeight="1">
      <c r="A299" s="310" t="s">
        <v>16</v>
      </c>
      <c r="B299" t="s">
        <v>4493</v>
      </c>
      <c r="C299" t="s">
        <v>4494</v>
      </c>
      <c r="D299" t="s">
        <v>4493</v>
      </c>
      <c r="E299" t="s">
        <v>4494</v>
      </c>
      <c r="F299" t="s">
        <v>3716</v>
      </c>
      <c r="G299" t="s">
        <v>4527</v>
      </c>
    </row>
    <row r="300" spans="1:7" ht="11.25" customHeight="1">
      <c r="A300" s="310" t="s">
        <v>16</v>
      </c>
      <c r="B300" t="s">
        <v>4493</v>
      </c>
      <c r="C300" t="s">
        <v>4494</v>
      </c>
      <c r="D300" t="s">
        <v>4528</v>
      </c>
      <c r="E300" t="s">
        <v>4529</v>
      </c>
      <c r="F300" t="s">
        <v>3719</v>
      </c>
      <c r="G300" t="s">
        <v>4530</v>
      </c>
    </row>
    <row r="301" spans="1:7" ht="11.25" customHeight="1">
      <c r="A301" s="310" t="s">
        <v>16</v>
      </c>
      <c r="B301" t="s">
        <v>4493</v>
      </c>
      <c r="C301" t="s">
        <v>4494</v>
      </c>
      <c r="D301" t="s">
        <v>4061</v>
      </c>
      <c r="E301" t="s">
        <v>4531</v>
      </c>
      <c r="F301" t="s">
        <v>3719</v>
      </c>
      <c r="G301" t="s">
        <v>4532</v>
      </c>
    </row>
    <row r="302" spans="1:7" ht="11.25" customHeight="1">
      <c r="A302" s="310" t="s">
        <v>16</v>
      </c>
      <c r="B302" t="s">
        <v>4493</v>
      </c>
      <c r="C302" t="s">
        <v>4494</v>
      </c>
      <c r="D302" t="s">
        <v>4533</v>
      </c>
      <c r="E302" t="s">
        <v>4534</v>
      </c>
      <c r="F302" t="s">
        <v>3719</v>
      </c>
      <c r="G302" t="s">
        <v>4535</v>
      </c>
    </row>
    <row r="303" spans="1:7" ht="11.25" customHeight="1">
      <c r="A303" s="310" t="s">
        <v>16</v>
      </c>
      <c r="B303" t="s">
        <v>4493</v>
      </c>
      <c r="C303" t="s">
        <v>4494</v>
      </c>
      <c r="D303" t="s">
        <v>4536</v>
      </c>
      <c r="E303" t="s">
        <v>4537</v>
      </c>
      <c r="F303" t="s">
        <v>3719</v>
      </c>
      <c r="G303" t="s">
        <v>4538</v>
      </c>
    </row>
    <row r="304" spans="1:7" ht="11.25" customHeight="1">
      <c r="A304" s="310" t="s">
        <v>16</v>
      </c>
      <c r="B304" t="s">
        <v>4493</v>
      </c>
      <c r="C304" t="s">
        <v>4494</v>
      </c>
      <c r="D304" t="s">
        <v>4539</v>
      </c>
      <c r="E304" t="s">
        <v>4540</v>
      </c>
      <c r="F304" t="s">
        <v>3754</v>
      </c>
      <c r="G304" t="s">
        <v>4541</v>
      </c>
    </row>
    <row r="305" spans="1:7" ht="11.25" customHeight="1">
      <c r="A305" s="310" t="s">
        <v>16</v>
      </c>
      <c r="B305" t="s">
        <v>4542</v>
      </c>
      <c r="C305" t="s">
        <v>4543</v>
      </c>
      <c r="D305" t="s">
        <v>4544</v>
      </c>
      <c r="E305" t="s">
        <v>4545</v>
      </c>
      <c r="F305" t="s">
        <v>3719</v>
      </c>
      <c r="G305" t="s">
        <v>4546</v>
      </c>
    </row>
    <row r="306" spans="1:7" ht="11.25" customHeight="1">
      <c r="A306" s="310" t="s">
        <v>16</v>
      </c>
      <c r="B306" t="s">
        <v>4542</v>
      </c>
      <c r="C306" t="s">
        <v>4543</v>
      </c>
      <c r="D306" t="s">
        <v>4547</v>
      </c>
      <c r="E306" t="s">
        <v>4548</v>
      </c>
      <c r="F306" t="s">
        <v>3719</v>
      </c>
      <c r="G306" t="s">
        <v>4549</v>
      </c>
    </row>
    <row r="307" spans="1:7" ht="11.25" customHeight="1">
      <c r="A307" s="310" t="s">
        <v>16</v>
      </c>
      <c r="B307" t="s">
        <v>4542</v>
      </c>
      <c r="C307" t="s">
        <v>4543</v>
      </c>
      <c r="D307" t="s">
        <v>4550</v>
      </c>
      <c r="E307" t="s">
        <v>4551</v>
      </c>
      <c r="F307" t="s">
        <v>3719</v>
      </c>
      <c r="G307" t="s">
        <v>4552</v>
      </c>
    </row>
    <row r="308" spans="1:7" ht="11.25" customHeight="1">
      <c r="A308" s="310" t="s">
        <v>16</v>
      </c>
      <c r="B308" t="s">
        <v>4542</v>
      </c>
      <c r="C308" t="s">
        <v>4543</v>
      </c>
      <c r="D308" t="s">
        <v>4553</v>
      </c>
      <c r="E308" t="s">
        <v>4554</v>
      </c>
      <c r="F308" t="s">
        <v>3719</v>
      </c>
      <c r="G308" t="s">
        <v>4555</v>
      </c>
    </row>
    <row r="309" spans="1:7" ht="11.25" customHeight="1">
      <c r="A309" s="310" t="s">
        <v>16</v>
      </c>
      <c r="B309" t="s">
        <v>4542</v>
      </c>
      <c r="C309" t="s">
        <v>4543</v>
      </c>
      <c r="D309" t="s">
        <v>4556</v>
      </c>
      <c r="E309" t="s">
        <v>4557</v>
      </c>
      <c r="F309" t="s">
        <v>3719</v>
      </c>
      <c r="G309" t="s">
        <v>4558</v>
      </c>
    </row>
    <row r="310" spans="1:7" ht="11.25" customHeight="1">
      <c r="A310" s="310" t="s">
        <v>16</v>
      </c>
      <c r="B310" t="s">
        <v>4542</v>
      </c>
      <c r="C310" t="s">
        <v>4543</v>
      </c>
      <c r="D310" t="s">
        <v>4559</v>
      </c>
      <c r="E310" t="s">
        <v>4560</v>
      </c>
      <c r="F310" t="s">
        <v>3719</v>
      </c>
      <c r="G310" t="s">
        <v>4561</v>
      </c>
    </row>
    <row r="311" spans="1:7" ht="11.25" customHeight="1">
      <c r="A311" s="310" t="s">
        <v>16</v>
      </c>
      <c r="B311" t="s">
        <v>4542</v>
      </c>
      <c r="C311" t="s">
        <v>4543</v>
      </c>
      <c r="D311" t="s">
        <v>4562</v>
      </c>
      <c r="E311" t="s">
        <v>4563</v>
      </c>
      <c r="F311" t="s">
        <v>3719</v>
      </c>
      <c r="G311" t="s">
        <v>4564</v>
      </c>
    </row>
    <row r="312" spans="1:7" ht="11.25" customHeight="1">
      <c r="A312" s="310" t="s">
        <v>16</v>
      </c>
      <c r="B312" t="s">
        <v>4542</v>
      </c>
      <c r="C312" t="s">
        <v>4543</v>
      </c>
      <c r="D312" t="s">
        <v>4565</v>
      </c>
      <c r="E312" t="s">
        <v>4566</v>
      </c>
      <c r="F312" t="s">
        <v>3719</v>
      </c>
      <c r="G312" t="s">
        <v>4567</v>
      </c>
    </row>
    <row r="313" spans="1:7" ht="11.25" customHeight="1">
      <c r="A313" s="310" t="s">
        <v>16</v>
      </c>
      <c r="B313" t="s">
        <v>4542</v>
      </c>
      <c r="C313" t="s">
        <v>4543</v>
      </c>
      <c r="D313" t="s">
        <v>4542</v>
      </c>
      <c r="E313" t="s">
        <v>4543</v>
      </c>
      <c r="F313" t="s">
        <v>3716</v>
      </c>
      <c r="G313" t="s">
        <v>4568</v>
      </c>
    </row>
    <row r="314" spans="1:7" ht="11.25" customHeight="1">
      <c r="A314" s="310" t="s">
        <v>16</v>
      </c>
      <c r="B314" t="s">
        <v>4542</v>
      </c>
      <c r="C314" t="s">
        <v>4543</v>
      </c>
      <c r="D314" t="s">
        <v>4569</v>
      </c>
      <c r="E314" t="s">
        <v>4570</v>
      </c>
      <c r="F314" t="s">
        <v>3719</v>
      </c>
      <c r="G314" t="s">
        <v>4571</v>
      </c>
    </row>
    <row r="315" spans="1:7" ht="11.25" customHeight="1">
      <c r="A315" s="310" t="s">
        <v>16</v>
      </c>
      <c r="B315" t="s">
        <v>4542</v>
      </c>
      <c r="C315" t="s">
        <v>4543</v>
      </c>
      <c r="D315" t="s">
        <v>4572</v>
      </c>
      <c r="E315" t="s">
        <v>4573</v>
      </c>
      <c r="F315" t="s">
        <v>3719</v>
      </c>
      <c r="G315" t="s">
        <v>4574</v>
      </c>
    </row>
    <row r="316" spans="1:7" ht="11.25" customHeight="1">
      <c r="A316" s="310" t="s">
        <v>16</v>
      </c>
      <c r="B316" t="s">
        <v>4542</v>
      </c>
      <c r="C316" t="s">
        <v>4543</v>
      </c>
      <c r="D316" t="s">
        <v>4575</v>
      </c>
      <c r="E316" t="s">
        <v>4576</v>
      </c>
      <c r="F316" t="s">
        <v>3719</v>
      </c>
      <c r="G316" t="s">
        <v>4577</v>
      </c>
    </row>
    <row r="317" spans="1:7" ht="11.25" customHeight="1">
      <c r="A317" s="310" t="s">
        <v>16</v>
      </c>
      <c r="B317" t="s">
        <v>4542</v>
      </c>
      <c r="C317" t="s">
        <v>4543</v>
      </c>
      <c r="D317" t="s">
        <v>4578</v>
      </c>
      <c r="E317" t="s">
        <v>4579</v>
      </c>
      <c r="F317" t="s">
        <v>3719</v>
      </c>
      <c r="G317" t="s">
        <v>4580</v>
      </c>
    </row>
    <row r="318" spans="1:7" ht="11.25" customHeight="1">
      <c r="A318" s="310" t="s">
        <v>16</v>
      </c>
      <c r="B318" t="s">
        <v>4542</v>
      </c>
      <c r="C318" t="s">
        <v>4543</v>
      </c>
      <c r="D318" t="s">
        <v>4581</v>
      </c>
      <c r="E318" t="s">
        <v>4582</v>
      </c>
      <c r="F318" t="s">
        <v>3719</v>
      </c>
      <c r="G318" t="s">
        <v>4583</v>
      </c>
    </row>
    <row r="319" spans="1:7" ht="11.25" customHeight="1">
      <c r="A319" s="310" t="s">
        <v>16</v>
      </c>
      <c r="B319" t="s">
        <v>4584</v>
      </c>
      <c r="C319" t="s">
        <v>4585</v>
      </c>
      <c r="D319" t="s">
        <v>4586</v>
      </c>
      <c r="E319" t="s">
        <v>4587</v>
      </c>
      <c r="F319" t="s">
        <v>3719</v>
      </c>
      <c r="G319" t="s">
        <v>4588</v>
      </c>
    </row>
    <row r="320" spans="1:7" ht="11.25" customHeight="1">
      <c r="A320" s="310" t="s">
        <v>16</v>
      </c>
      <c r="B320" t="s">
        <v>4584</v>
      </c>
      <c r="C320" t="s">
        <v>4585</v>
      </c>
      <c r="D320" t="s">
        <v>4589</v>
      </c>
      <c r="E320" t="s">
        <v>4590</v>
      </c>
      <c r="F320" t="s">
        <v>3719</v>
      </c>
      <c r="G320" t="s">
        <v>4591</v>
      </c>
    </row>
    <row r="321" spans="1:7" ht="11.25" customHeight="1">
      <c r="A321" s="310" t="s">
        <v>16</v>
      </c>
      <c r="B321" t="s">
        <v>4584</v>
      </c>
      <c r="C321" t="s">
        <v>4585</v>
      </c>
      <c r="D321" t="s">
        <v>4592</v>
      </c>
      <c r="E321" t="s">
        <v>4593</v>
      </c>
      <c r="F321" t="s">
        <v>3719</v>
      </c>
      <c r="G321" t="s">
        <v>4594</v>
      </c>
    </row>
    <row r="322" spans="1:7" ht="11.25" customHeight="1">
      <c r="A322" s="310" t="s">
        <v>16</v>
      </c>
      <c r="B322" t="s">
        <v>4584</v>
      </c>
      <c r="C322" t="s">
        <v>4585</v>
      </c>
      <c r="D322" t="s">
        <v>4595</v>
      </c>
      <c r="E322" t="s">
        <v>4596</v>
      </c>
      <c r="F322" t="s">
        <v>3719</v>
      </c>
      <c r="G322" t="s">
        <v>4597</v>
      </c>
    </row>
    <row r="323" spans="1:7" ht="11.25" customHeight="1">
      <c r="A323" s="310" t="s">
        <v>16</v>
      </c>
      <c r="B323" t="s">
        <v>4584</v>
      </c>
      <c r="C323" t="s">
        <v>4585</v>
      </c>
      <c r="D323" t="s">
        <v>4471</v>
      </c>
      <c r="E323" t="s">
        <v>4598</v>
      </c>
      <c r="F323" t="s">
        <v>3719</v>
      </c>
      <c r="G323" t="s">
        <v>4599</v>
      </c>
    </row>
    <row r="324" spans="1:7" ht="11.25" customHeight="1">
      <c r="A324" s="310" t="s">
        <v>16</v>
      </c>
      <c r="B324" t="s">
        <v>4584</v>
      </c>
      <c r="C324" t="s">
        <v>4585</v>
      </c>
      <c r="D324" t="s">
        <v>3724</v>
      </c>
      <c r="E324" t="s">
        <v>4600</v>
      </c>
      <c r="F324" t="s">
        <v>3719</v>
      </c>
      <c r="G324" t="s">
        <v>4601</v>
      </c>
    </row>
    <row r="325" spans="1:7" ht="11.25" customHeight="1">
      <c r="A325" s="310" t="s">
        <v>16</v>
      </c>
      <c r="B325" t="s">
        <v>4584</v>
      </c>
      <c r="C325" t="s">
        <v>4585</v>
      </c>
      <c r="D325" t="s">
        <v>4602</v>
      </c>
      <c r="E325" t="s">
        <v>4603</v>
      </c>
      <c r="F325" t="s">
        <v>3719</v>
      </c>
      <c r="G325" t="s">
        <v>4604</v>
      </c>
    </row>
    <row r="326" spans="1:7" ht="11.25" customHeight="1">
      <c r="A326" s="310" t="s">
        <v>16</v>
      </c>
      <c r="B326" t="s">
        <v>4584</v>
      </c>
      <c r="C326" t="s">
        <v>4585</v>
      </c>
      <c r="D326" t="s">
        <v>4584</v>
      </c>
      <c r="E326" t="s">
        <v>4585</v>
      </c>
      <c r="F326" t="s">
        <v>3716</v>
      </c>
      <c r="G326" t="s">
        <v>4605</v>
      </c>
    </row>
    <row r="327" spans="1:7" ht="11.25" customHeight="1">
      <c r="A327" s="310" t="s">
        <v>16</v>
      </c>
      <c r="B327" t="s">
        <v>4584</v>
      </c>
      <c r="C327" t="s">
        <v>4585</v>
      </c>
      <c r="D327" t="s">
        <v>4606</v>
      </c>
      <c r="E327" t="s">
        <v>4607</v>
      </c>
      <c r="F327" t="s">
        <v>3719</v>
      </c>
      <c r="G327" t="s">
        <v>4608</v>
      </c>
    </row>
    <row r="328" spans="1:7" ht="11.25" customHeight="1">
      <c r="A328" s="310" t="s">
        <v>16</v>
      </c>
      <c r="B328" t="s">
        <v>4584</v>
      </c>
      <c r="C328" t="s">
        <v>4585</v>
      </c>
      <c r="D328" t="s">
        <v>4609</v>
      </c>
      <c r="E328" t="s">
        <v>4610</v>
      </c>
      <c r="F328" t="s">
        <v>3719</v>
      </c>
      <c r="G328" t="s">
        <v>4611</v>
      </c>
    </row>
    <row r="329" spans="1:7" ht="11.25" customHeight="1">
      <c r="A329" s="310" t="s">
        <v>16</v>
      </c>
      <c r="B329" t="s">
        <v>4584</v>
      </c>
      <c r="C329" t="s">
        <v>4585</v>
      </c>
      <c r="D329" t="s">
        <v>4612</v>
      </c>
      <c r="E329" t="s">
        <v>4613</v>
      </c>
      <c r="F329" t="s">
        <v>3719</v>
      </c>
      <c r="G329" t="s">
        <v>4614</v>
      </c>
    </row>
    <row r="330" spans="1:7" ht="11.25" customHeight="1">
      <c r="A330" s="310" t="s">
        <v>16</v>
      </c>
      <c r="B330" t="s">
        <v>4584</v>
      </c>
      <c r="C330" t="s">
        <v>4585</v>
      </c>
      <c r="D330" t="s">
        <v>4615</v>
      </c>
      <c r="E330" t="s">
        <v>4616</v>
      </c>
      <c r="F330" t="s">
        <v>3719</v>
      </c>
      <c r="G330" t="s">
        <v>4617</v>
      </c>
    </row>
    <row r="331" spans="1:7" ht="11.25" customHeight="1">
      <c r="A331" s="310" t="s">
        <v>16</v>
      </c>
      <c r="B331" t="s">
        <v>4584</v>
      </c>
      <c r="C331" t="s">
        <v>4585</v>
      </c>
      <c r="D331" t="s">
        <v>4326</v>
      </c>
      <c r="E331" t="s">
        <v>4618</v>
      </c>
      <c r="F331" t="s">
        <v>3719</v>
      </c>
      <c r="G331" t="s">
        <v>4619</v>
      </c>
    </row>
    <row r="332" spans="1:7" ht="11.25" customHeight="1">
      <c r="A332" s="310" t="s">
        <v>16</v>
      </c>
      <c r="B332" t="s">
        <v>4584</v>
      </c>
      <c r="C332" t="s">
        <v>4585</v>
      </c>
      <c r="D332" t="s">
        <v>4620</v>
      </c>
      <c r="E332" t="s">
        <v>4621</v>
      </c>
      <c r="F332" t="s">
        <v>3719</v>
      </c>
      <c r="G332" t="s">
        <v>4622</v>
      </c>
    </row>
    <row r="333" spans="1:7" ht="11.25" customHeight="1">
      <c r="A333" s="310" t="s">
        <v>16</v>
      </c>
      <c r="B333" t="s">
        <v>4584</v>
      </c>
      <c r="C333" t="s">
        <v>4585</v>
      </c>
      <c r="D333" t="s">
        <v>4623</v>
      </c>
      <c r="E333" t="s">
        <v>4624</v>
      </c>
      <c r="F333" t="s">
        <v>3885</v>
      </c>
      <c r="G333" t="s">
        <v>4625</v>
      </c>
    </row>
    <row r="334" spans="1:7" ht="11.25" customHeight="1">
      <c r="A334" s="310" t="s">
        <v>16</v>
      </c>
      <c r="B334" t="s">
        <v>4626</v>
      </c>
      <c r="C334" t="s">
        <v>4627</v>
      </c>
      <c r="D334" t="s">
        <v>4628</v>
      </c>
      <c r="E334" t="s">
        <v>4629</v>
      </c>
      <c r="F334" t="s">
        <v>3719</v>
      </c>
      <c r="G334" t="s">
        <v>4630</v>
      </c>
    </row>
    <row r="335" spans="1:7" ht="11.25" customHeight="1">
      <c r="A335" s="310" t="s">
        <v>16</v>
      </c>
      <c r="B335" t="s">
        <v>4626</v>
      </c>
      <c r="C335" t="s">
        <v>4627</v>
      </c>
      <c r="D335" t="s">
        <v>4631</v>
      </c>
      <c r="E335" t="s">
        <v>4632</v>
      </c>
      <c r="F335" t="s">
        <v>3719</v>
      </c>
      <c r="G335" t="s">
        <v>4633</v>
      </c>
    </row>
    <row r="336" spans="1:7" ht="11.25" customHeight="1">
      <c r="A336" s="310" t="s">
        <v>16</v>
      </c>
      <c r="B336" t="s">
        <v>4626</v>
      </c>
      <c r="C336" t="s">
        <v>4627</v>
      </c>
      <c r="D336" t="s">
        <v>4518</v>
      </c>
      <c r="E336" t="s">
        <v>4634</v>
      </c>
      <c r="F336" t="s">
        <v>3719</v>
      </c>
      <c r="G336" t="s">
        <v>4635</v>
      </c>
    </row>
    <row r="337" spans="1:7" ht="11.25" customHeight="1">
      <c r="A337" s="310" t="s">
        <v>16</v>
      </c>
      <c r="B337" t="s">
        <v>4626</v>
      </c>
      <c r="C337" t="s">
        <v>4627</v>
      </c>
      <c r="D337" t="s">
        <v>4636</v>
      </c>
      <c r="E337" t="s">
        <v>4637</v>
      </c>
      <c r="F337" t="s">
        <v>3719</v>
      </c>
      <c r="G337" t="s">
        <v>4638</v>
      </c>
    </row>
    <row r="338" spans="1:7" ht="11.25" customHeight="1">
      <c r="A338" s="310" t="s">
        <v>16</v>
      </c>
      <c r="B338" t="s">
        <v>4626</v>
      </c>
      <c r="C338" t="s">
        <v>4627</v>
      </c>
      <c r="D338" t="s">
        <v>4639</v>
      </c>
      <c r="E338" t="s">
        <v>4640</v>
      </c>
      <c r="F338" t="s">
        <v>3719</v>
      </c>
      <c r="G338" t="s">
        <v>4641</v>
      </c>
    </row>
    <row r="339" spans="1:7" ht="11.25" customHeight="1">
      <c r="A339" s="310" t="s">
        <v>16</v>
      </c>
      <c r="B339" t="s">
        <v>4626</v>
      </c>
      <c r="C339" t="s">
        <v>4627</v>
      </c>
      <c r="D339" t="s">
        <v>4642</v>
      </c>
      <c r="E339" t="s">
        <v>4643</v>
      </c>
      <c r="F339" t="s">
        <v>3719</v>
      </c>
      <c r="G339" t="s">
        <v>4644</v>
      </c>
    </row>
    <row r="340" spans="1:7" ht="11.25" customHeight="1">
      <c r="A340" s="310" t="s">
        <v>16</v>
      </c>
      <c r="B340" t="s">
        <v>4626</v>
      </c>
      <c r="C340" t="s">
        <v>4627</v>
      </c>
      <c r="D340" t="s">
        <v>4645</v>
      </c>
      <c r="E340" t="s">
        <v>4646</v>
      </c>
      <c r="F340" t="s">
        <v>3719</v>
      </c>
      <c r="G340" t="s">
        <v>4647</v>
      </c>
    </row>
    <row r="341" spans="1:7" ht="11.25" customHeight="1">
      <c r="A341" s="310" t="s">
        <v>16</v>
      </c>
      <c r="B341" t="s">
        <v>4626</v>
      </c>
      <c r="C341" t="s">
        <v>4627</v>
      </c>
      <c r="D341" t="s">
        <v>4648</v>
      </c>
      <c r="E341" t="s">
        <v>4649</v>
      </c>
      <c r="F341" t="s">
        <v>3719</v>
      </c>
      <c r="G341" t="s">
        <v>4650</v>
      </c>
    </row>
    <row r="342" spans="1:7" ht="11.25" customHeight="1">
      <c r="A342" s="310" t="s">
        <v>16</v>
      </c>
      <c r="B342" t="s">
        <v>4626</v>
      </c>
      <c r="C342" t="s">
        <v>4627</v>
      </c>
      <c r="D342" t="s">
        <v>4626</v>
      </c>
      <c r="E342" t="s">
        <v>4627</v>
      </c>
      <c r="F342" t="s">
        <v>3716</v>
      </c>
      <c r="G342" t="s">
        <v>4651</v>
      </c>
    </row>
    <row r="343" spans="1:7" ht="11.25" customHeight="1">
      <c r="A343" s="310" t="s">
        <v>16</v>
      </c>
      <c r="B343" t="s">
        <v>4626</v>
      </c>
      <c r="C343" t="s">
        <v>4627</v>
      </c>
      <c r="D343" t="s">
        <v>4652</v>
      </c>
      <c r="E343" t="s">
        <v>4653</v>
      </c>
      <c r="F343" t="s">
        <v>3754</v>
      </c>
      <c r="G343" t="s">
        <v>4654</v>
      </c>
    </row>
    <row r="344" spans="1:7" ht="11.25" customHeight="1">
      <c r="A344" s="310" t="s">
        <v>16</v>
      </c>
      <c r="B344" t="s">
        <v>4626</v>
      </c>
      <c r="C344" t="s">
        <v>4627</v>
      </c>
      <c r="D344" t="s">
        <v>4655</v>
      </c>
      <c r="E344" t="s">
        <v>4656</v>
      </c>
      <c r="F344" t="s">
        <v>3719</v>
      </c>
      <c r="G344" t="s">
        <v>4657</v>
      </c>
    </row>
    <row r="345" spans="1:7" ht="11.25" customHeight="1">
      <c r="A345" s="310" t="s">
        <v>16</v>
      </c>
      <c r="B345" t="s">
        <v>4658</v>
      </c>
      <c r="C345" t="s">
        <v>4659</v>
      </c>
      <c r="D345" t="s">
        <v>4660</v>
      </c>
      <c r="E345" t="s">
        <v>4661</v>
      </c>
      <c r="F345" t="s">
        <v>3719</v>
      </c>
      <c r="G345" t="s">
        <v>4662</v>
      </c>
    </row>
    <row r="346" spans="1:7" ht="11.25" customHeight="1">
      <c r="A346" s="310" t="s">
        <v>16</v>
      </c>
      <c r="B346" t="s">
        <v>4658</v>
      </c>
      <c r="C346" t="s">
        <v>4659</v>
      </c>
      <c r="D346" t="s">
        <v>4663</v>
      </c>
      <c r="E346" t="s">
        <v>4664</v>
      </c>
      <c r="F346" t="s">
        <v>3719</v>
      </c>
      <c r="G346" t="s">
        <v>4665</v>
      </c>
    </row>
    <row r="347" spans="1:7" ht="11.25" customHeight="1">
      <c r="A347" s="310" t="s">
        <v>16</v>
      </c>
      <c r="B347" t="s">
        <v>4658</v>
      </c>
      <c r="C347" t="s">
        <v>4659</v>
      </c>
      <c r="D347" t="s">
        <v>4666</v>
      </c>
      <c r="E347" t="s">
        <v>4667</v>
      </c>
      <c r="F347" t="s">
        <v>3719</v>
      </c>
      <c r="G347" t="s">
        <v>4668</v>
      </c>
    </row>
    <row r="348" spans="1:7" ht="11.25" customHeight="1">
      <c r="A348" s="310" t="s">
        <v>16</v>
      </c>
      <c r="B348" t="s">
        <v>4658</v>
      </c>
      <c r="C348" t="s">
        <v>4659</v>
      </c>
      <c r="D348" t="s">
        <v>4669</v>
      </c>
      <c r="E348" t="s">
        <v>4670</v>
      </c>
      <c r="F348" t="s">
        <v>3719</v>
      </c>
      <c r="G348" t="s">
        <v>4671</v>
      </c>
    </row>
    <row r="349" spans="1:7" ht="11.25" customHeight="1">
      <c r="A349" s="310" t="s">
        <v>16</v>
      </c>
      <c r="B349" t="s">
        <v>4658</v>
      </c>
      <c r="C349" t="s">
        <v>4659</v>
      </c>
      <c r="D349" t="s">
        <v>4672</v>
      </c>
      <c r="E349" t="s">
        <v>4673</v>
      </c>
      <c r="F349" t="s">
        <v>3719</v>
      </c>
      <c r="G349" t="s">
        <v>4674</v>
      </c>
    </row>
    <row r="350" spans="1:7" ht="11.25" customHeight="1">
      <c r="A350" s="310" t="s">
        <v>16</v>
      </c>
      <c r="B350" t="s">
        <v>4658</v>
      </c>
      <c r="C350" t="s">
        <v>4659</v>
      </c>
      <c r="D350" t="s">
        <v>4675</v>
      </c>
      <c r="E350" t="s">
        <v>4676</v>
      </c>
      <c r="F350" t="s">
        <v>3719</v>
      </c>
      <c r="G350" t="s">
        <v>4677</v>
      </c>
    </row>
    <row r="351" spans="1:7" ht="11.25" customHeight="1">
      <c r="A351" s="310" t="s">
        <v>16</v>
      </c>
      <c r="B351" t="s">
        <v>4658</v>
      </c>
      <c r="C351" t="s">
        <v>4659</v>
      </c>
      <c r="D351" t="s">
        <v>4678</v>
      </c>
      <c r="E351" t="s">
        <v>4679</v>
      </c>
      <c r="F351" t="s">
        <v>3719</v>
      </c>
      <c r="G351" t="s">
        <v>4680</v>
      </c>
    </row>
    <row r="352" spans="1:7" ht="11.25" customHeight="1">
      <c r="A352" s="310" t="s">
        <v>16</v>
      </c>
      <c r="B352" t="s">
        <v>4658</v>
      </c>
      <c r="C352" t="s">
        <v>4659</v>
      </c>
      <c r="D352" t="s">
        <v>4658</v>
      </c>
      <c r="E352" t="s">
        <v>4659</v>
      </c>
      <c r="F352" t="s">
        <v>3716</v>
      </c>
      <c r="G352" t="s">
        <v>4681</v>
      </c>
    </row>
    <row r="353" spans="1:7" ht="11.25" customHeight="1">
      <c r="A353" s="310" t="s">
        <v>16</v>
      </c>
      <c r="B353" t="s">
        <v>4658</v>
      </c>
      <c r="C353" t="s">
        <v>4659</v>
      </c>
      <c r="D353" t="s">
        <v>4682</v>
      </c>
      <c r="E353" t="s">
        <v>4683</v>
      </c>
      <c r="F353" t="s">
        <v>3754</v>
      </c>
      <c r="G353" t="s">
        <v>4684</v>
      </c>
    </row>
    <row r="354" spans="1:7" ht="11.25" customHeight="1">
      <c r="A354" s="310" t="s">
        <v>16</v>
      </c>
      <c r="B354" t="s">
        <v>4658</v>
      </c>
      <c r="C354" t="s">
        <v>4659</v>
      </c>
      <c r="D354" t="s">
        <v>4685</v>
      </c>
      <c r="E354" t="s">
        <v>4686</v>
      </c>
      <c r="F354" t="s">
        <v>3719</v>
      </c>
      <c r="G354" t="s">
        <v>4687</v>
      </c>
    </row>
    <row r="355" spans="1:7" ht="11.25" customHeight="1">
      <c r="A355" s="310" t="s">
        <v>16</v>
      </c>
      <c r="B355" t="s">
        <v>4658</v>
      </c>
      <c r="C355" t="s">
        <v>4659</v>
      </c>
      <c r="D355" t="s">
        <v>4688</v>
      </c>
      <c r="E355" t="s">
        <v>4689</v>
      </c>
      <c r="F355" t="s">
        <v>3719</v>
      </c>
      <c r="G355" t="s">
        <v>4690</v>
      </c>
    </row>
    <row r="356" spans="1:7" ht="11.25" customHeight="1">
      <c r="A356" s="310" t="s">
        <v>16</v>
      </c>
      <c r="B356" t="s">
        <v>4691</v>
      </c>
      <c r="C356" t="s">
        <v>4692</v>
      </c>
      <c r="D356" t="s">
        <v>4693</v>
      </c>
      <c r="E356" t="s">
        <v>4694</v>
      </c>
      <c r="F356" t="s">
        <v>3719</v>
      </c>
      <c r="G356" t="s">
        <v>4695</v>
      </c>
    </row>
    <row r="357" spans="1:7" ht="11.25" customHeight="1">
      <c r="A357" s="310" t="s">
        <v>16</v>
      </c>
      <c r="B357" t="s">
        <v>4691</v>
      </c>
      <c r="C357" t="s">
        <v>4692</v>
      </c>
      <c r="D357" t="s">
        <v>4696</v>
      </c>
      <c r="E357" t="s">
        <v>4697</v>
      </c>
      <c r="F357" t="s">
        <v>3719</v>
      </c>
      <c r="G357" t="s">
        <v>4698</v>
      </c>
    </row>
    <row r="358" spans="1:7" ht="11.25" customHeight="1">
      <c r="A358" s="310" t="s">
        <v>16</v>
      </c>
      <c r="B358" t="s">
        <v>4691</v>
      </c>
      <c r="C358" t="s">
        <v>4692</v>
      </c>
      <c r="D358" t="s">
        <v>4699</v>
      </c>
      <c r="E358" t="s">
        <v>4700</v>
      </c>
      <c r="F358" t="s">
        <v>3719</v>
      </c>
      <c r="G358" t="s">
        <v>4701</v>
      </c>
    </row>
    <row r="359" spans="1:7" ht="11.25" customHeight="1">
      <c r="A359" s="310" t="s">
        <v>16</v>
      </c>
      <c r="B359" t="s">
        <v>4691</v>
      </c>
      <c r="C359" t="s">
        <v>4692</v>
      </c>
      <c r="D359" t="s">
        <v>4702</v>
      </c>
      <c r="E359" t="s">
        <v>4703</v>
      </c>
      <c r="F359" t="s">
        <v>3719</v>
      </c>
      <c r="G359" t="s">
        <v>4704</v>
      </c>
    </row>
    <row r="360" spans="1:7" ht="11.25" customHeight="1">
      <c r="A360" s="310" t="s">
        <v>16</v>
      </c>
      <c r="B360" t="s">
        <v>4691</v>
      </c>
      <c r="C360" t="s">
        <v>4692</v>
      </c>
      <c r="D360" t="s">
        <v>4705</v>
      </c>
      <c r="E360" t="s">
        <v>4706</v>
      </c>
      <c r="F360" t="s">
        <v>3719</v>
      </c>
      <c r="G360" t="s">
        <v>4707</v>
      </c>
    </row>
    <row r="361" spans="1:7" ht="11.25" customHeight="1">
      <c r="A361" s="310" t="s">
        <v>16</v>
      </c>
      <c r="B361" t="s">
        <v>4691</v>
      </c>
      <c r="C361" t="s">
        <v>4692</v>
      </c>
      <c r="D361" t="s">
        <v>4708</v>
      </c>
      <c r="E361" t="s">
        <v>4709</v>
      </c>
      <c r="F361" t="s">
        <v>3719</v>
      </c>
      <c r="G361" t="s">
        <v>4710</v>
      </c>
    </row>
    <row r="362" spans="1:7" ht="11.25" customHeight="1">
      <c r="A362" s="310" t="s">
        <v>16</v>
      </c>
      <c r="B362" t="s">
        <v>4691</v>
      </c>
      <c r="C362" t="s">
        <v>4692</v>
      </c>
      <c r="D362" t="s">
        <v>4711</v>
      </c>
      <c r="E362" t="s">
        <v>4712</v>
      </c>
      <c r="F362" t="s">
        <v>3719</v>
      </c>
      <c r="G362" t="s">
        <v>4713</v>
      </c>
    </row>
    <row r="363" spans="1:7" ht="11.25" customHeight="1">
      <c r="A363" s="310" t="s">
        <v>16</v>
      </c>
      <c r="B363" t="s">
        <v>4691</v>
      </c>
      <c r="C363" t="s">
        <v>4692</v>
      </c>
      <c r="D363" t="s">
        <v>4714</v>
      </c>
      <c r="E363" t="s">
        <v>4715</v>
      </c>
      <c r="F363" t="s">
        <v>3719</v>
      </c>
      <c r="G363" t="s">
        <v>4716</v>
      </c>
    </row>
    <row r="364" spans="1:7" ht="11.25" customHeight="1">
      <c r="A364" s="310" t="s">
        <v>16</v>
      </c>
      <c r="B364" t="s">
        <v>4691</v>
      </c>
      <c r="C364" t="s">
        <v>4692</v>
      </c>
      <c r="D364" t="s">
        <v>4717</v>
      </c>
      <c r="E364" t="s">
        <v>4718</v>
      </c>
      <c r="F364" t="s">
        <v>3719</v>
      </c>
      <c r="G364" t="s">
        <v>4719</v>
      </c>
    </row>
    <row r="365" spans="1:7" ht="11.25" customHeight="1">
      <c r="A365" s="310" t="s">
        <v>16</v>
      </c>
      <c r="B365" t="s">
        <v>4691</v>
      </c>
      <c r="C365" t="s">
        <v>4692</v>
      </c>
      <c r="D365" t="s">
        <v>4720</v>
      </c>
      <c r="E365" t="s">
        <v>4721</v>
      </c>
      <c r="F365" t="s">
        <v>3719</v>
      </c>
      <c r="G365" t="s">
        <v>4722</v>
      </c>
    </row>
    <row r="366" spans="1:7" ht="11.25" customHeight="1">
      <c r="A366" s="310" t="s">
        <v>16</v>
      </c>
      <c r="B366" t="s">
        <v>4691</v>
      </c>
      <c r="C366" t="s">
        <v>4692</v>
      </c>
      <c r="D366" t="s">
        <v>4691</v>
      </c>
      <c r="E366" t="s">
        <v>4692</v>
      </c>
      <c r="F366" t="s">
        <v>3716</v>
      </c>
      <c r="G366" t="s">
        <v>4723</v>
      </c>
    </row>
    <row r="367" spans="1:7" ht="11.25" customHeight="1">
      <c r="A367" s="310" t="s">
        <v>16</v>
      </c>
      <c r="B367" t="s">
        <v>4691</v>
      </c>
      <c r="C367" t="s">
        <v>4692</v>
      </c>
      <c r="D367" t="s">
        <v>4724</v>
      </c>
      <c r="E367" t="s">
        <v>4725</v>
      </c>
      <c r="F367" t="s">
        <v>3719</v>
      </c>
      <c r="G367" t="s">
        <v>4726</v>
      </c>
    </row>
    <row r="368" spans="1:7" ht="11.25" customHeight="1">
      <c r="A368" s="310" t="s">
        <v>16</v>
      </c>
      <c r="B368" t="s">
        <v>4691</v>
      </c>
      <c r="C368" t="s">
        <v>4692</v>
      </c>
      <c r="D368" t="s">
        <v>4727</v>
      </c>
      <c r="E368" t="s">
        <v>4728</v>
      </c>
      <c r="F368" t="s">
        <v>3719</v>
      </c>
      <c r="G368" t="s">
        <v>4729</v>
      </c>
    </row>
    <row r="369" spans="1:7" ht="11.25" customHeight="1">
      <c r="A369" s="310" t="s">
        <v>16</v>
      </c>
      <c r="B369" t="s">
        <v>4691</v>
      </c>
      <c r="C369" t="s">
        <v>4692</v>
      </c>
      <c r="D369" t="s">
        <v>4730</v>
      </c>
      <c r="E369" t="s">
        <v>4731</v>
      </c>
      <c r="F369" t="s">
        <v>3719</v>
      </c>
      <c r="G369" t="s">
        <v>4732</v>
      </c>
    </row>
    <row r="370" spans="1:7" ht="11.25" customHeight="1">
      <c r="A370" s="310" t="s">
        <v>16</v>
      </c>
      <c r="B370" t="s">
        <v>4691</v>
      </c>
      <c r="C370" t="s">
        <v>4692</v>
      </c>
      <c r="D370" t="s">
        <v>4733</v>
      </c>
      <c r="E370" t="s">
        <v>4734</v>
      </c>
      <c r="F370" t="s">
        <v>3719</v>
      </c>
      <c r="G370" t="s">
        <v>4735</v>
      </c>
    </row>
    <row r="371" spans="1:7" ht="11.25" customHeight="1">
      <c r="A371" s="310" t="s">
        <v>16</v>
      </c>
      <c r="B371" t="s">
        <v>4691</v>
      </c>
      <c r="C371" t="s">
        <v>4692</v>
      </c>
      <c r="D371" t="s">
        <v>4736</v>
      </c>
      <c r="E371" t="s">
        <v>4737</v>
      </c>
      <c r="F371" t="s">
        <v>3885</v>
      </c>
      <c r="G371" t="s">
        <v>4738</v>
      </c>
    </row>
    <row r="372" spans="1:7" ht="11.25" customHeight="1">
      <c r="A372" s="310" t="s">
        <v>16</v>
      </c>
      <c r="B372" t="s">
        <v>4739</v>
      </c>
      <c r="C372" t="s">
        <v>4740</v>
      </c>
      <c r="D372" t="s">
        <v>4741</v>
      </c>
      <c r="E372" t="s">
        <v>4742</v>
      </c>
      <c r="F372" t="s">
        <v>3719</v>
      </c>
      <c r="G372" t="s">
        <v>4743</v>
      </c>
    </row>
    <row r="373" spans="1:7" ht="11.25" customHeight="1">
      <c r="A373" s="310" t="s">
        <v>16</v>
      </c>
      <c r="B373" t="s">
        <v>4739</v>
      </c>
      <c r="C373" t="s">
        <v>4740</v>
      </c>
      <c r="D373" t="s">
        <v>4744</v>
      </c>
      <c r="E373" t="s">
        <v>4745</v>
      </c>
      <c r="F373" t="s">
        <v>3719</v>
      </c>
      <c r="G373" t="s">
        <v>4746</v>
      </c>
    </row>
    <row r="374" spans="1:7" ht="11.25" customHeight="1">
      <c r="A374" s="310" t="s">
        <v>16</v>
      </c>
      <c r="B374" t="s">
        <v>4739</v>
      </c>
      <c r="C374" t="s">
        <v>4740</v>
      </c>
      <c r="D374" t="s">
        <v>4666</v>
      </c>
      <c r="E374" t="s">
        <v>4747</v>
      </c>
      <c r="F374" t="s">
        <v>3719</v>
      </c>
      <c r="G374" t="s">
        <v>4748</v>
      </c>
    </row>
    <row r="375" spans="1:7" ht="11.25" customHeight="1">
      <c r="A375" s="310" t="s">
        <v>16</v>
      </c>
      <c r="B375" t="s">
        <v>4739</v>
      </c>
      <c r="C375" t="s">
        <v>4740</v>
      </c>
      <c r="D375" t="s">
        <v>4167</v>
      </c>
      <c r="E375" t="s">
        <v>4749</v>
      </c>
      <c r="F375" t="s">
        <v>3719</v>
      </c>
      <c r="G375" t="s">
        <v>4750</v>
      </c>
    </row>
    <row r="376" spans="1:7" ht="11.25" customHeight="1">
      <c r="A376" s="310" t="s">
        <v>16</v>
      </c>
      <c r="B376" t="s">
        <v>4739</v>
      </c>
      <c r="C376" t="s">
        <v>4740</v>
      </c>
      <c r="D376" t="s">
        <v>4751</v>
      </c>
      <c r="E376" t="s">
        <v>4752</v>
      </c>
      <c r="F376" t="s">
        <v>3719</v>
      </c>
      <c r="G376" t="s">
        <v>4753</v>
      </c>
    </row>
    <row r="377" spans="1:7" ht="11.25" customHeight="1">
      <c r="A377" s="310" t="s">
        <v>16</v>
      </c>
      <c r="B377" t="s">
        <v>4739</v>
      </c>
      <c r="C377" t="s">
        <v>4740</v>
      </c>
      <c r="D377" t="s">
        <v>3724</v>
      </c>
      <c r="E377" t="s">
        <v>4754</v>
      </c>
      <c r="F377" t="s">
        <v>3719</v>
      </c>
      <c r="G377" t="s">
        <v>4755</v>
      </c>
    </row>
    <row r="378" spans="1:7" ht="11.25" customHeight="1">
      <c r="A378" s="310" t="s">
        <v>16</v>
      </c>
      <c r="B378" t="s">
        <v>4739</v>
      </c>
      <c r="C378" t="s">
        <v>4740</v>
      </c>
      <c r="D378" t="s">
        <v>4756</v>
      </c>
      <c r="E378" t="s">
        <v>4757</v>
      </c>
      <c r="F378" t="s">
        <v>3719</v>
      </c>
      <c r="G378" t="s">
        <v>4758</v>
      </c>
    </row>
    <row r="379" spans="1:7" ht="11.25" customHeight="1">
      <c r="A379" s="310" t="s">
        <v>16</v>
      </c>
      <c r="B379" t="s">
        <v>4739</v>
      </c>
      <c r="C379" t="s">
        <v>4740</v>
      </c>
      <c r="D379" t="s">
        <v>4759</v>
      </c>
      <c r="E379" t="s">
        <v>4760</v>
      </c>
      <c r="F379" t="s">
        <v>3719</v>
      </c>
      <c r="G379" t="s">
        <v>4761</v>
      </c>
    </row>
    <row r="380" spans="1:7" ht="11.25" customHeight="1">
      <c r="A380" s="310" t="s">
        <v>16</v>
      </c>
      <c r="B380" t="s">
        <v>4739</v>
      </c>
      <c r="C380" t="s">
        <v>4740</v>
      </c>
      <c r="D380" t="s">
        <v>4739</v>
      </c>
      <c r="E380" t="s">
        <v>4740</v>
      </c>
      <c r="F380" t="s">
        <v>3716</v>
      </c>
      <c r="G380" t="s">
        <v>4762</v>
      </c>
    </row>
    <row r="381" spans="1:7" ht="11.25" customHeight="1">
      <c r="A381" s="310" t="s">
        <v>16</v>
      </c>
      <c r="B381" t="s">
        <v>4739</v>
      </c>
      <c r="C381" t="s">
        <v>4740</v>
      </c>
      <c r="D381" t="s">
        <v>4763</v>
      </c>
      <c r="E381" t="s">
        <v>4764</v>
      </c>
      <c r="F381" t="s">
        <v>3719</v>
      </c>
      <c r="G381" t="s">
        <v>4765</v>
      </c>
    </row>
    <row r="382" spans="1:7" ht="11.25" customHeight="1">
      <c r="A382" s="310" t="s">
        <v>16</v>
      </c>
      <c r="B382" t="s">
        <v>4739</v>
      </c>
      <c r="C382" t="s">
        <v>4740</v>
      </c>
      <c r="D382" t="s">
        <v>4766</v>
      </c>
      <c r="E382" t="s">
        <v>4767</v>
      </c>
      <c r="F382" t="s">
        <v>3719</v>
      </c>
      <c r="G382" t="s">
        <v>4768</v>
      </c>
    </row>
    <row r="383" spans="1:7" ht="11.25" customHeight="1">
      <c r="A383" s="310" t="s">
        <v>16</v>
      </c>
      <c r="B383" t="s">
        <v>4739</v>
      </c>
      <c r="C383" t="s">
        <v>4740</v>
      </c>
      <c r="D383" t="s">
        <v>4769</v>
      </c>
      <c r="E383" t="s">
        <v>4770</v>
      </c>
      <c r="F383" t="s">
        <v>3885</v>
      </c>
      <c r="G383" t="s">
        <v>4771</v>
      </c>
    </row>
    <row r="384" spans="1:7" ht="11.25" customHeight="1">
      <c r="A384" s="310" t="s">
        <v>16</v>
      </c>
      <c r="B384" t="s">
        <v>4739</v>
      </c>
      <c r="C384" t="s">
        <v>4740</v>
      </c>
      <c r="D384" t="s">
        <v>4772</v>
      </c>
      <c r="E384" t="s">
        <v>4773</v>
      </c>
      <c r="F384" t="s">
        <v>3754</v>
      </c>
      <c r="G384" t="s">
        <v>4774</v>
      </c>
    </row>
    <row r="385" spans="1:7" ht="11.25" customHeight="1">
      <c r="A385" s="310" t="s">
        <v>16</v>
      </c>
      <c r="B385" t="s">
        <v>4775</v>
      </c>
      <c r="C385" t="s">
        <v>4776</v>
      </c>
      <c r="D385" t="s">
        <v>4777</v>
      </c>
      <c r="E385" t="s">
        <v>4778</v>
      </c>
      <c r="F385" t="s">
        <v>3719</v>
      </c>
      <c r="G385" t="s">
        <v>4779</v>
      </c>
    </row>
    <row r="386" spans="1:7" ht="11.25" customHeight="1">
      <c r="A386" s="310" t="s">
        <v>16</v>
      </c>
      <c r="B386" t="s">
        <v>4775</v>
      </c>
      <c r="C386" t="s">
        <v>4776</v>
      </c>
      <c r="D386" t="s">
        <v>4780</v>
      </c>
      <c r="E386" t="s">
        <v>4781</v>
      </c>
      <c r="F386" t="s">
        <v>3719</v>
      </c>
      <c r="G386" t="s">
        <v>4782</v>
      </c>
    </row>
    <row r="387" spans="1:7" ht="11.25" customHeight="1">
      <c r="A387" s="310" t="s">
        <v>16</v>
      </c>
      <c r="B387" t="s">
        <v>4775</v>
      </c>
      <c r="C387" t="s">
        <v>4776</v>
      </c>
      <c r="D387" t="s">
        <v>4783</v>
      </c>
      <c r="E387" t="s">
        <v>4784</v>
      </c>
      <c r="F387" t="s">
        <v>3719</v>
      </c>
      <c r="G387" t="s">
        <v>4785</v>
      </c>
    </row>
    <row r="388" spans="1:7" ht="11.25" customHeight="1">
      <c r="A388" s="310" t="s">
        <v>16</v>
      </c>
      <c r="B388" t="s">
        <v>4775</v>
      </c>
      <c r="C388" t="s">
        <v>4776</v>
      </c>
      <c r="D388" t="s">
        <v>4786</v>
      </c>
      <c r="E388" t="s">
        <v>4787</v>
      </c>
      <c r="F388" t="s">
        <v>3719</v>
      </c>
      <c r="G388" t="s">
        <v>4788</v>
      </c>
    </row>
    <row r="389" spans="1:7" ht="11.25" customHeight="1">
      <c r="A389" s="310" t="s">
        <v>16</v>
      </c>
      <c r="B389" t="s">
        <v>4775</v>
      </c>
      <c r="C389" t="s">
        <v>4776</v>
      </c>
      <c r="D389" t="s">
        <v>4789</v>
      </c>
      <c r="E389" t="s">
        <v>4790</v>
      </c>
      <c r="F389" t="s">
        <v>3719</v>
      </c>
      <c r="G389" t="s">
        <v>4791</v>
      </c>
    </row>
    <row r="390" spans="1:7" ht="11.25" customHeight="1">
      <c r="A390" s="310" t="s">
        <v>16</v>
      </c>
      <c r="B390" t="s">
        <v>4775</v>
      </c>
      <c r="C390" t="s">
        <v>4776</v>
      </c>
      <c r="D390" t="s">
        <v>4792</v>
      </c>
      <c r="E390" t="s">
        <v>4793</v>
      </c>
      <c r="F390" t="s">
        <v>3719</v>
      </c>
      <c r="G390" t="s">
        <v>4794</v>
      </c>
    </row>
    <row r="391" spans="1:7" ht="11.25" customHeight="1">
      <c r="A391" s="310" t="s">
        <v>16</v>
      </c>
      <c r="B391" t="s">
        <v>4775</v>
      </c>
      <c r="C391" t="s">
        <v>4776</v>
      </c>
      <c r="D391" t="s">
        <v>4795</v>
      </c>
      <c r="E391" t="s">
        <v>4796</v>
      </c>
      <c r="F391" t="s">
        <v>3719</v>
      </c>
      <c r="G391" t="s">
        <v>4797</v>
      </c>
    </row>
    <row r="392" spans="1:7" ht="11.25" customHeight="1">
      <c r="A392" s="310" t="s">
        <v>16</v>
      </c>
      <c r="B392" t="s">
        <v>4775</v>
      </c>
      <c r="C392" t="s">
        <v>4776</v>
      </c>
      <c r="D392" t="s">
        <v>3960</v>
      </c>
      <c r="E392" t="s">
        <v>4798</v>
      </c>
      <c r="F392" t="s">
        <v>3719</v>
      </c>
      <c r="G392" t="s">
        <v>4799</v>
      </c>
    </row>
    <row r="393" spans="1:7" ht="11.25" customHeight="1">
      <c r="A393" s="310" t="s">
        <v>16</v>
      </c>
      <c r="B393" t="s">
        <v>4775</v>
      </c>
      <c r="C393" t="s">
        <v>4776</v>
      </c>
      <c r="D393" t="s">
        <v>4800</v>
      </c>
      <c r="E393" t="s">
        <v>4801</v>
      </c>
      <c r="F393" t="s">
        <v>3719</v>
      </c>
      <c r="G393" t="s">
        <v>4802</v>
      </c>
    </row>
    <row r="394" spans="1:7" ht="11.25" customHeight="1">
      <c r="A394" s="310" t="s">
        <v>16</v>
      </c>
      <c r="B394" t="s">
        <v>4775</v>
      </c>
      <c r="C394" t="s">
        <v>4776</v>
      </c>
      <c r="D394" t="s">
        <v>4803</v>
      </c>
      <c r="E394" t="s">
        <v>4804</v>
      </c>
      <c r="F394" t="s">
        <v>3719</v>
      </c>
      <c r="G394" t="s">
        <v>4805</v>
      </c>
    </row>
    <row r="395" spans="1:7" ht="11.25" customHeight="1">
      <c r="A395" s="310" t="s">
        <v>16</v>
      </c>
      <c r="B395" t="s">
        <v>4775</v>
      </c>
      <c r="C395" t="s">
        <v>4776</v>
      </c>
      <c r="D395" t="s">
        <v>4806</v>
      </c>
      <c r="E395" t="s">
        <v>4807</v>
      </c>
      <c r="F395" t="s">
        <v>3719</v>
      </c>
      <c r="G395" t="s">
        <v>4808</v>
      </c>
    </row>
    <row r="396" spans="1:7" ht="11.25" customHeight="1">
      <c r="A396" s="310" t="s">
        <v>16</v>
      </c>
      <c r="B396" t="s">
        <v>4775</v>
      </c>
      <c r="C396" t="s">
        <v>4776</v>
      </c>
      <c r="D396" t="s">
        <v>4809</v>
      </c>
      <c r="E396" t="s">
        <v>4810</v>
      </c>
      <c r="F396" t="s">
        <v>3719</v>
      </c>
      <c r="G396" t="s">
        <v>4811</v>
      </c>
    </row>
    <row r="397" spans="1:7" ht="11.25" customHeight="1">
      <c r="A397" s="310" t="s">
        <v>16</v>
      </c>
      <c r="B397" t="s">
        <v>4775</v>
      </c>
      <c r="C397" t="s">
        <v>4776</v>
      </c>
      <c r="D397" t="s">
        <v>4812</v>
      </c>
      <c r="E397" t="s">
        <v>4813</v>
      </c>
      <c r="F397" t="s">
        <v>3719</v>
      </c>
      <c r="G397" t="s">
        <v>4814</v>
      </c>
    </row>
    <row r="398" spans="1:7" ht="11.25" customHeight="1">
      <c r="A398" s="310" t="s">
        <v>16</v>
      </c>
      <c r="B398" t="s">
        <v>4775</v>
      </c>
      <c r="C398" t="s">
        <v>4776</v>
      </c>
      <c r="D398" t="s">
        <v>4815</v>
      </c>
      <c r="E398" t="s">
        <v>4816</v>
      </c>
      <c r="F398" t="s">
        <v>3719</v>
      </c>
      <c r="G398" t="s">
        <v>4817</v>
      </c>
    </row>
    <row r="399" spans="1:7" ht="11.25" customHeight="1">
      <c r="A399" s="310" t="s">
        <v>16</v>
      </c>
      <c r="B399" t="s">
        <v>4775</v>
      </c>
      <c r="C399" t="s">
        <v>4776</v>
      </c>
      <c r="D399" t="s">
        <v>4775</v>
      </c>
      <c r="E399" t="s">
        <v>4776</v>
      </c>
      <c r="F399" t="s">
        <v>3716</v>
      </c>
      <c r="G399" t="s">
        <v>4818</v>
      </c>
    </row>
    <row r="400" spans="1:7" ht="11.25" customHeight="1">
      <c r="A400" s="310" t="s">
        <v>16</v>
      </c>
      <c r="B400" t="s">
        <v>4775</v>
      </c>
      <c r="C400" t="s">
        <v>4776</v>
      </c>
      <c r="D400" t="s">
        <v>4819</v>
      </c>
      <c r="E400" t="s">
        <v>4820</v>
      </c>
      <c r="F400" t="s">
        <v>3719</v>
      </c>
      <c r="G400" t="s">
        <v>4821</v>
      </c>
    </row>
    <row r="401" spans="1:7" ht="11.25" customHeight="1">
      <c r="A401" s="310" t="s">
        <v>16</v>
      </c>
      <c r="B401" t="s">
        <v>4775</v>
      </c>
      <c r="C401" t="s">
        <v>4776</v>
      </c>
      <c r="D401" t="s">
        <v>4822</v>
      </c>
      <c r="E401" t="s">
        <v>4823</v>
      </c>
      <c r="F401" t="s">
        <v>3719</v>
      </c>
      <c r="G401" t="s">
        <v>4824</v>
      </c>
    </row>
    <row r="402" spans="1:7" ht="11.25" customHeight="1">
      <c r="A402" s="310" t="s">
        <v>16</v>
      </c>
      <c r="B402" t="s">
        <v>4775</v>
      </c>
      <c r="C402" t="s">
        <v>4776</v>
      </c>
      <c r="D402" t="s">
        <v>4825</v>
      </c>
      <c r="E402" t="s">
        <v>4826</v>
      </c>
      <c r="F402" t="s">
        <v>3719</v>
      </c>
      <c r="G402" t="s">
        <v>4827</v>
      </c>
    </row>
    <row r="403" spans="1:7" ht="11.25" customHeight="1">
      <c r="A403" s="310" t="s">
        <v>16</v>
      </c>
      <c r="B403" t="s">
        <v>4775</v>
      </c>
      <c r="C403" t="s">
        <v>4776</v>
      </c>
      <c r="D403" t="s">
        <v>4828</v>
      </c>
      <c r="E403" t="s">
        <v>4829</v>
      </c>
      <c r="F403" t="s">
        <v>3719</v>
      </c>
      <c r="G403" t="s">
        <v>4830</v>
      </c>
    </row>
    <row r="404" spans="1:7" ht="11.25" customHeight="1">
      <c r="A404" s="310" t="s">
        <v>16</v>
      </c>
      <c r="B404" t="s">
        <v>4831</v>
      </c>
      <c r="C404" t="s">
        <v>4832</v>
      </c>
      <c r="D404" t="s">
        <v>4833</v>
      </c>
      <c r="E404" t="s">
        <v>4834</v>
      </c>
      <c r="F404" t="s">
        <v>3719</v>
      </c>
      <c r="G404" t="s">
        <v>4835</v>
      </c>
    </row>
    <row r="405" spans="1:7" ht="11.25" customHeight="1">
      <c r="A405" s="310" t="s">
        <v>16</v>
      </c>
      <c r="B405" t="s">
        <v>4831</v>
      </c>
      <c r="C405" t="s">
        <v>4832</v>
      </c>
      <c r="D405" t="s">
        <v>4836</v>
      </c>
      <c r="E405" t="s">
        <v>4837</v>
      </c>
      <c r="F405" t="s">
        <v>3719</v>
      </c>
      <c r="G405" t="s">
        <v>4838</v>
      </c>
    </row>
    <row r="406" spans="1:7" ht="11.25" customHeight="1">
      <c r="A406" s="310" t="s">
        <v>16</v>
      </c>
      <c r="B406" t="s">
        <v>4831</v>
      </c>
      <c r="C406" t="s">
        <v>4832</v>
      </c>
      <c r="D406" t="s">
        <v>4839</v>
      </c>
      <c r="E406" t="s">
        <v>4840</v>
      </c>
      <c r="F406" t="s">
        <v>3719</v>
      </c>
      <c r="G406" t="s">
        <v>4841</v>
      </c>
    </row>
    <row r="407" spans="1:7" ht="11.25" customHeight="1">
      <c r="A407" s="310" t="s">
        <v>16</v>
      </c>
      <c r="B407" t="s">
        <v>4831</v>
      </c>
      <c r="C407" t="s">
        <v>4832</v>
      </c>
      <c r="D407" t="s">
        <v>3997</v>
      </c>
      <c r="E407" t="s">
        <v>4842</v>
      </c>
      <c r="F407" t="s">
        <v>3719</v>
      </c>
      <c r="G407" t="s">
        <v>4843</v>
      </c>
    </row>
    <row r="408" spans="1:7" ht="11.25" customHeight="1">
      <c r="A408" s="310" t="s">
        <v>16</v>
      </c>
      <c r="B408" t="s">
        <v>4831</v>
      </c>
      <c r="C408" t="s">
        <v>4832</v>
      </c>
      <c r="D408" t="s">
        <v>4844</v>
      </c>
      <c r="E408" t="s">
        <v>4845</v>
      </c>
      <c r="F408" t="s">
        <v>3719</v>
      </c>
      <c r="G408" t="s">
        <v>4846</v>
      </c>
    </row>
    <row r="409" spans="1:7" ht="11.25" customHeight="1">
      <c r="A409" s="310" t="s">
        <v>16</v>
      </c>
      <c r="B409" t="s">
        <v>4831</v>
      </c>
      <c r="C409" t="s">
        <v>4832</v>
      </c>
      <c r="D409" t="s">
        <v>4847</v>
      </c>
      <c r="E409" t="s">
        <v>4848</v>
      </c>
      <c r="F409" t="s">
        <v>3719</v>
      </c>
      <c r="G409" t="s">
        <v>4849</v>
      </c>
    </row>
    <row r="410" spans="1:7" ht="11.25" customHeight="1">
      <c r="A410" s="310" t="s">
        <v>16</v>
      </c>
      <c r="B410" t="s">
        <v>4831</v>
      </c>
      <c r="C410" t="s">
        <v>4832</v>
      </c>
      <c r="D410" t="s">
        <v>4850</v>
      </c>
      <c r="E410" t="s">
        <v>4851</v>
      </c>
      <c r="F410" t="s">
        <v>3719</v>
      </c>
      <c r="G410" t="s">
        <v>4852</v>
      </c>
    </row>
    <row r="411" spans="1:7" ht="11.25" customHeight="1">
      <c r="A411" s="310" t="s">
        <v>16</v>
      </c>
      <c r="B411" t="s">
        <v>4831</v>
      </c>
      <c r="C411" t="s">
        <v>4832</v>
      </c>
      <c r="D411" t="s">
        <v>4853</v>
      </c>
      <c r="E411" t="s">
        <v>4854</v>
      </c>
      <c r="F411" t="s">
        <v>3719</v>
      </c>
      <c r="G411" t="s">
        <v>4855</v>
      </c>
    </row>
    <row r="412" spans="1:7" ht="11.25" customHeight="1">
      <c r="A412" s="310" t="s">
        <v>16</v>
      </c>
      <c r="B412" t="s">
        <v>4831</v>
      </c>
      <c r="C412" t="s">
        <v>4832</v>
      </c>
      <c r="D412" t="s">
        <v>4856</v>
      </c>
      <c r="E412" t="s">
        <v>4857</v>
      </c>
      <c r="F412" t="s">
        <v>3719</v>
      </c>
      <c r="G412" t="s">
        <v>4858</v>
      </c>
    </row>
    <row r="413" spans="1:7" ht="11.25" customHeight="1">
      <c r="A413" s="310" t="s">
        <v>16</v>
      </c>
      <c r="B413" t="s">
        <v>4831</v>
      </c>
      <c r="C413" t="s">
        <v>4832</v>
      </c>
      <c r="D413" t="s">
        <v>4831</v>
      </c>
      <c r="E413" t="s">
        <v>4832</v>
      </c>
      <c r="F413" t="s">
        <v>3716</v>
      </c>
      <c r="G413" t="s">
        <v>4859</v>
      </c>
    </row>
    <row r="414" spans="1:7" ht="11.25" customHeight="1">
      <c r="A414" s="310" t="s">
        <v>16</v>
      </c>
      <c r="B414" t="s">
        <v>4831</v>
      </c>
      <c r="C414" t="s">
        <v>4832</v>
      </c>
      <c r="D414" t="s">
        <v>4860</v>
      </c>
      <c r="E414" t="s">
        <v>4861</v>
      </c>
      <c r="F414" t="s">
        <v>3719</v>
      </c>
      <c r="G414" t="s">
        <v>4862</v>
      </c>
    </row>
    <row r="415" spans="1:7" ht="11.25" customHeight="1">
      <c r="A415" s="310" t="s">
        <v>16</v>
      </c>
      <c r="B415" t="s">
        <v>4831</v>
      </c>
      <c r="C415" t="s">
        <v>4832</v>
      </c>
      <c r="D415" t="s">
        <v>4863</v>
      </c>
      <c r="E415" t="s">
        <v>4864</v>
      </c>
      <c r="F415" t="s">
        <v>3885</v>
      </c>
      <c r="G415" t="s">
        <v>4865</v>
      </c>
    </row>
    <row r="416" spans="1:7" ht="11.25" customHeight="1">
      <c r="A416" s="310" t="s">
        <v>16</v>
      </c>
      <c r="B416" t="s">
        <v>4866</v>
      </c>
      <c r="C416" t="s">
        <v>4867</v>
      </c>
      <c r="D416" t="s">
        <v>4868</v>
      </c>
      <c r="E416" t="s">
        <v>4869</v>
      </c>
      <c r="F416" t="s">
        <v>3719</v>
      </c>
      <c r="G416" t="s">
        <v>4870</v>
      </c>
    </row>
    <row r="417" spans="1:7" ht="11.25" customHeight="1">
      <c r="A417" s="310" t="s">
        <v>16</v>
      </c>
      <c r="B417" t="s">
        <v>4866</v>
      </c>
      <c r="C417" t="s">
        <v>4867</v>
      </c>
      <c r="D417" t="s">
        <v>4871</v>
      </c>
      <c r="E417" t="s">
        <v>4872</v>
      </c>
      <c r="F417" t="s">
        <v>3719</v>
      </c>
      <c r="G417" t="s">
        <v>4873</v>
      </c>
    </row>
    <row r="418" spans="1:7" ht="11.25" customHeight="1">
      <c r="A418" s="310" t="s">
        <v>16</v>
      </c>
      <c r="B418" t="s">
        <v>4866</v>
      </c>
      <c r="C418" t="s">
        <v>4867</v>
      </c>
      <c r="D418" t="s">
        <v>4874</v>
      </c>
      <c r="E418" t="s">
        <v>4875</v>
      </c>
      <c r="F418" t="s">
        <v>3719</v>
      </c>
      <c r="G418" t="s">
        <v>4876</v>
      </c>
    </row>
    <row r="419" spans="1:7" ht="11.25" customHeight="1">
      <c r="A419" s="310" t="s">
        <v>16</v>
      </c>
      <c r="B419" t="s">
        <v>4866</v>
      </c>
      <c r="C419" t="s">
        <v>4867</v>
      </c>
      <c r="D419" t="s">
        <v>4877</v>
      </c>
      <c r="E419" t="s">
        <v>4878</v>
      </c>
      <c r="F419" t="s">
        <v>3719</v>
      </c>
      <c r="G419" t="s">
        <v>4879</v>
      </c>
    </row>
    <row r="420" spans="1:7" ht="11.25" customHeight="1">
      <c r="A420" s="310" t="s">
        <v>16</v>
      </c>
      <c r="B420" t="s">
        <v>4866</v>
      </c>
      <c r="C420" t="s">
        <v>4867</v>
      </c>
      <c r="D420" t="s">
        <v>4880</v>
      </c>
      <c r="E420" t="s">
        <v>4881</v>
      </c>
      <c r="F420" t="s">
        <v>3719</v>
      </c>
      <c r="G420" t="s">
        <v>4882</v>
      </c>
    </row>
    <row r="421" spans="1:7" ht="11.25" customHeight="1">
      <c r="A421" s="310" t="s">
        <v>16</v>
      </c>
      <c r="B421" t="s">
        <v>4866</v>
      </c>
      <c r="C421" t="s">
        <v>4867</v>
      </c>
      <c r="D421" t="s">
        <v>4883</v>
      </c>
      <c r="E421" t="s">
        <v>4884</v>
      </c>
      <c r="F421" t="s">
        <v>3719</v>
      </c>
      <c r="G421" t="s">
        <v>4885</v>
      </c>
    </row>
    <row r="422" spans="1:7" ht="11.25" customHeight="1">
      <c r="A422" s="310" t="s">
        <v>16</v>
      </c>
      <c r="B422" t="s">
        <v>4866</v>
      </c>
      <c r="C422" t="s">
        <v>4867</v>
      </c>
      <c r="D422" t="s">
        <v>4839</v>
      </c>
      <c r="E422" t="s">
        <v>4886</v>
      </c>
      <c r="F422" t="s">
        <v>3719</v>
      </c>
      <c r="G422" t="s">
        <v>4887</v>
      </c>
    </row>
    <row r="423" spans="1:7" ht="11.25" customHeight="1">
      <c r="A423" s="310" t="s">
        <v>16</v>
      </c>
      <c r="B423" t="s">
        <v>4866</v>
      </c>
      <c r="C423" t="s">
        <v>4867</v>
      </c>
      <c r="D423" t="s">
        <v>3903</v>
      </c>
      <c r="E423" t="s">
        <v>4888</v>
      </c>
      <c r="F423" t="s">
        <v>3719</v>
      </c>
      <c r="G423" t="s">
        <v>4889</v>
      </c>
    </row>
    <row r="424" spans="1:7" ht="11.25" customHeight="1">
      <c r="A424" s="310" t="s">
        <v>16</v>
      </c>
      <c r="B424" t="s">
        <v>4866</v>
      </c>
      <c r="C424" t="s">
        <v>4867</v>
      </c>
      <c r="D424" t="s">
        <v>4890</v>
      </c>
      <c r="E424" t="s">
        <v>4891</v>
      </c>
      <c r="F424" t="s">
        <v>3719</v>
      </c>
      <c r="G424" t="s">
        <v>4892</v>
      </c>
    </row>
    <row r="425" spans="1:7" ht="11.25" customHeight="1">
      <c r="A425" s="310" t="s">
        <v>16</v>
      </c>
      <c r="B425" t="s">
        <v>4866</v>
      </c>
      <c r="C425" t="s">
        <v>4867</v>
      </c>
      <c r="D425" t="s">
        <v>4893</v>
      </c>
      <c r="E425" t="s">
        <v>4894</v>
      </c>
      <c r="F425" t="s">
        <v>3719</v>
      </c>
      <c r="G425" t="s">
        <v>4895</v>
      </c>
    </row>
    <row r="426" spans="1:7" ht="11.25" customHeight="1">
      <c r="A426" s="310" t="s">
        <v>16</v>
      </c>
      <c r="B426" t="s">
        <v>4866</v>
      </c>
      <c r="C426" t="s">
        <v>4867</v>
      </c>
      <c r="D426" t="s">
        <v>4896</v>
      </c>
      <c r="E426" t="s">
        <v>4897</v>
      </c>
      <c r="F426" t="s">
        <v>3719</v>
      </c>
      <c r="G426" t="s">
        <v>4898</v>
      </c>
    </row>
    <row r="427" spans="1:7" ht="11.25" customHeight="1">
      <c r="A427" s="310" t="s">
        <v>16</v>
      </c>
      <c r="B427" t="s">
        <v>4866</v>
      </c>
      <c r="C427" t="s">
        <v>4867</v>
      </c>
      <c r="D427" t="s">
        <v>4274</v>
      </c>
      <c r="E427" t="s">
        <v>4899</v>
      </c>
      <c r="F427" t="s">
        <v>3719</v>
      </c>
      <c r="G427" t="s">
        <v>4900</v>
      </c>
    </row>
    <row r="428" spans="1:7" ht="11.25" customHeight="1">
      <c r="A428" s="310" t="s">
        <v>16</v>
      </c>
      <c r="B428" t="s">
        <v>4866</v>
      </c>
      <c r="C428" t="s">
        <v>4867</v>
      </c>
      <c r="D428" t="s">
        <v>4901</v>
      </c>
      <c r="E428" t="s">
        <v>4902</v>
      </c>
      <c r="F428" t="s">
        <v>3719</v>
      </c>
      <c r="G428" t="s">
        <v>4903</v>
      </c>
    </row>
    <row r="429" spans="1:7" ht="11.25" customHeight="1">
      <c r="A429" s="310" t="s">
        <v>16</v>
      </c>
      <c r="B429" t="s">
        <v>4866</v>
      </c>
      <c r="C429" t="s">
        <v>4867</v>
      </c>
      <c r="D429" t="s">
        <v>4904</v>
      </c>
      <c r="E429" t="s">
        <v>4905</v>
      </c>
      <c r="F429" t="s">
        <v>3719</v>
      </c>
      <c r="G429" t="s">
        <v>4906</v>
      </c>
    </row>
    <row r="430" spans="1:7" ht="11.25" customHeight="1">
      <c r="A430" s="310" t="s">
        <v>16</v>
      </c>
      <c r="B430" t="s">
        <v>4866</v>
      </c>
      <c r="C430" t="s">
        <v>4867</v>
      </c>
      <c r="D430" t="s">
        <v>4907</v>
      </c>
      <c r="E430" t="s">
        <v>4908</v>
      </c>
      <c r="F430" t="s">
        <v>3719</v>
      </c>
      <c r="G430" t="s">
        <v>4909</v>
      </c>
    </row>
    <row r="431" spans="1:7" ht="11.25" customHeight="1">
      <c r="A431" s="310" t="s">
        <v>16</v>
      </c>
      <c r="B431" t="s">
        <v>4866</v>
      </c>
      <c r="C431" t="s">
        <v>4867</v>
      </c>
      <c r="D431" t="s">
        <v>4910</v>
      </c>
      <c r="E431" t="s">
        <v>4911</v>
      </c>
      <c r="F431" t="s">
        <v>3719</v>
      </c>
      <c r="G431" t="s">
        <v>4912</v>
      </c>
    </row>
    <row r="432" spans="1:7" ht="11.25" customHeight="1">
      <c r="A432" s="310" t="s">
        <v>16</v>
      </c>
      <c r="B432" t="s">
        <v>4866</v>
      </c>
      <c r="C432" t="s">
        <v>4867</v>
      </c>
      <c r="D432" t="s">
        <v>4913</v>
      </c>
      <c r="E432" t="s">
        <v>4914</v>
      </c>
      <c r="F432" t="s">
        <v>3719</v>
      </c>
      <c r="G432" t="s">
        <v>4915</v>
      </c>
    </row>
    <row r="433" spans="1:7" ht="11.25" customHeight="1">
      <c r="A433" s="310" t="s">
        <v>16</v>
      </c>
      <c r="B433" t="s">
        <v>4866</v>
      </c>
      <c r="C433" t="s">
        <v>4867</v>
      </c>
      <c r="D433" t="s">
        <v>4916</v>
      </c>
      <c r="E433" t="s">
        <v>4917</v>
      </c>
      <c r="F433" t="s">
        <v>3719</v>
      </c>
      <c r="G433" t="s">
        <v>4918</v>
      </c>
    </row>
    <row r="434" spans="1:7" ht="11.25" customHeight="1">
      <c r="A434" s="310" t="s">
        <v>16</v>
      </c>
      <c r="B434" t="s">
        <v>4866</v>
      </c>
      <c r="C434" t="s">
        <v>4867</v>
      </c>
      <c r="D434" t="s">
        <v>4919</v>
      </c>
      <c r="E434" t="s">
        <v>4920</v>
      </c>
      <c r="F434" t="s">
        <v>3719</v>
      </c>
      <c r="G434" t="s">
        <v>4921</v>
      </c>
    </row>
    <row r="435" spans="1:7" ht="11.25" customHeight="1">
      <c r="A435" s="310" t="s">
        <v>16</v>
      </c>
      <c r="B435" t="s">
        <v>4866</v>
      </c>
      <c r="C435" t="s">
        <v>4867</v>
      </c>
      <c r="D435" t="s">
        <v>4866</v>
      </c>
      <c r="E435" t="s">
        <v>4867</v>
      </c>
      <c r="F435" t="s">
        <v>3716</v>
      </c>
      <c r="G435" t="s">
        <v>4922</v>
      </c>
    </row>
    <row r="436" spans="1:7" ht="11.25" customHeight="1">
      <c r="A436" s="310" t="s">
        <v>16</v>
      </c>
      <c r="B436" t="s">
        <v>4866</v>
      </c>
      <c r="C436" t="s">
        <v>4867</v>
      </c>
      <c r="D436" t="s">
        <v>4923</v>
      </c>
      <c r="E436" t="s">
        <v>4924</v>
      </c>
      <c r="F436" t="s">
        <v>3719</v>
      </c>
      <c r="G436" t="s">
        <v>4925</v>
      </c>
    </row>
    <row r="437" spans="1:7" ht="11.25" customHeight="1">
      <c r="A437" s="310" t="s">
        <v>16</v>
      </c>
      <c r="B437" t="s">
        <v>4926</v>
      </c>
      <c r="C437" t="s">
        <v>4927</v>
      </c>
      <c r="D437" t="s">
        <v>4928</v>
      </c>
      <c r="E437" t="s">
        <v>4929</v>
      </c>
      <c r="F437" t="s">
        <v>3719</v>
      </c>
      <c r="G437" t="s">
        <v>4930</v>
      </c>
    </row>
    <row r="438" spans="1:7" ht="11.25" customHeight="1">
      <c r="A438" s="310" t="s">
        <v>16</v>
      </c>
      <c r="B438" t="s">
        <v>4926</v>
      </c>
      <c r="C438" t="s">
        <v>4927</v>
      </c>
      <c r="D438" t="s">
        <v>4931</v>
      </c>
      <c r="E438" t="s">
        <v>4932</v>
      </c>
      <c r="F438" t="s">
        <v>3719</v>
      </c>
      <c r="G438" t="s">
        <v>4933</v>
      </c>
    </row>
    <row r="439" spans="1:7" ht="11.25" customHeight="1">
      <c r="A439" s="310" t="s">
        <v>16</v>
      </c>
      <c r="B439" t="s">
        <v>4926</v>
      </c>
      <c r="C439" t="s">
        <v>4927</v>
      </c>
      <c r="D439" t="s">
        <v>4934</v>
      </c>
      <c r="E439" t="s">
        <v>4935</v>
      </c>
      <c r="F439" t="s">
        <v>3719</v>
      </c>
      <c r="G439" t="s">
        <v>4936</v>
      </c>
    </row>
    <row r="440" spans="1:7" ht="11.25" customHeight="1">
      <c r="A440" s="310" t="s">
        <v>16</v>
      </c>
      <c r="B440" t="s">
        <v>4926</v>
      </c>
      <c r="C440" t="s">
        <v>4927</v>
      </c>
      <c r="D440" t="s">
        <v>4937</v>
      </c>
      <c r="E440" t="s">
        <v>4938</v>
      </c>
      <c r="F440" t="s">
        <v>3719</v>
      </c>
      <c r="G440" t="s">
        <v>4939</v>
      </c>
    </row>
    <row r="441" spans="1:7" ht="11.25" customHeight="1">
      <c r="A441" s="310" t="s">
        <v>16</v>
      </c>
      <c r="B441" t="s">
        <v>4926</v>
      </c>
      <c r="C441" t="s">
        <v>4927</v>
      </c>
      <c r="D441" t="s">
        <v>4940</v>
      </c>
      <c r="E441" t="s">
        <v>4941</v>
      </c>
      <c r="F441" t="s">
        <v>3719</v>
      </c>
      <c r="G441" t="s">
        <v>4942</v>
      </c>
    </row>
    <row r="442" spans="1:7" ht="11.25" customHeight="1">
      <c r="A442" s="310" t="s">
        <v>16</v>
      </c>
      <c r="B442" t="s">
        <v>4926</v>
      </c>
      <c r="C442" t="s">
        <v>4927</v>
      </c>
      <c r="D442" t="s">
        <v>4943</v>
      </c>
      <c r="E442" t="s">
        <v>4944</v>
      </c>
      <c r="F442" t="s">
        <v>3719</v>
      </c>
      <c r="G442" t="s">
        <v>4945</v>
      </c>
    </row>
    <row r="443" spans="1:7" ht="11.25" customHeight="1">
      <c r="A443" s="310" t="s">
        <v>16</v>
      </c>
      <c r="B443" t="s">
        <v>4926</v>
      </c>
      <c r="C443" t="s">
        <v>4927</v>
      </c>
      <c r="D443" t="s">
        <v>4946</v>
      </c>
      <c r="E443" t="s">
        <v>4947</v>
      </c>
      <c r="F443" t="s">
        <v>3719</v>
      </c>
      <c r="G443" t="s">
        <v>4948</v>
      </c>
    </row>
    <row r="444" spans="1:7" ht="11.25" customHeight="1">
      <c r="A444" s="310" t="s">
        <v>16</v>
      </c>
      <c r="B444" t="s">
        <v>4926</v>
      </c>
      <c r="C444" t="s">
        <v>4927</v>
      </c>
      <c r="D444" t="s">
        <v>4949</v>
      </c>
      <c r="E444" t="s">
        <v>4950</v>
      </c>
      <c r="F444" t="s">
        <v>3719</v>
      </c>
      <c r="G444" t="s">
        <v>4951</v>
      </c>
    </row>
    <row r="445" spans="1:7" ht="11.25" customHeight="1">
      <c r="A445" s="310" t="s">
        <v>16</v>
      </c>
      <c r="B445" t="s">
        <v>4926</v>
      </c>
      <c r="C445" t="s">
        <v>4927</v>
      </c>
      <c r="D445" t="s">
        <v>4952</v>
      </c>
      <c r="E445" t="s">
        <v>4953</v>
      </c>
      <c r="F445" t="s">
        <v>3719</v>
      </c>
      <c r="G445" t="s">
        <v>4954</v>
      </c>
    </row>
    <row r="446" spans="1:7" ht="11.25" customHeight="1">
      <c r="A446" s="310" t="s">
        <v>16</v>
      </c>
      <c r="B446" t="s">
        <v>4926</v>
      </c>
      <c r="C446" t="s">
        <v>4927</v>
      </c>
      <c r="D446" t="s">
        <v>3931</v>
      </c>
      <c r="E446" t="s">
        <v>4955</v>
      </c>
      <c r="F446" t="s">
        <v>3719</v>
      </c>
      <c r="G446" t="s">
        <v>4956</v>
      </c>
    </row>
    <row r="447" spans="1:7" ht="11.25" customHeight="1">
      <c r="A447" s="310" t="s">
        <v>16</v>
      </c>
      <c r="B447" t="s">
        <v>4926</v>
      </c>
      <c r="C447" t="s">
        <v>4927</v>
      </c>
      <c r="D447" t="s">
        <v>4926</v>
      </c>
      <c r="E447" t="s">
        <v>4927</v>
      </c>
      <c r="F447" t="s">
        <v>3716</v>
      </c>
      <c r="G447" t="s">
        <v>4957</v>
      </c>
    </row>
    <row r="448" spans="1:7" ht="11.25" customHeight="1">
      <c r="A448" s="310" t="s">
        <v>16</v>
      </c>
      <c r="B448" t="s">
        <v>4926</v>
      </c>
      <c r="C448" t="s">
        <v>4927</v>
      </c>
      <c r="D448" t="s">
        <v>4958</v>
      </c>
      <c r="E448" t="s">
        <v>4959</v>
      </c>
      <c r="F448" t="s">
        <v>3719</v>
      </c>
      <c r="G448" t="s">
        <v>4960</v>
      </c>
    </row>
    <row r="449" spans="1:7" ht="11.25" customHeight="1">
      <c r="A449" s="310" t="s">
        <v>16</v>
      </c>
      <c r="B449" t="s">
        <v>4961</v>
      </c>
      <c r="C449" t="s">
        <v>4962</v>
      </c>
      <c r="D449" t="s">
        <v>4963</v>
      </c>
      <c r="E449" t="s">
        <v>4964</v>
      </c>
      <c r="F449" t="s">
        <v>3719</v>
      </c>
      <c r="G449" t="s">
        <v>4965</v>
      </c>
    </row>
    <row r="450" spans="1:7" ht="11.25" customHeight="1">
      <c r="A450" s="310" t="s">
        <v>16</v>
      </c>
      <c r="B450" t="s">
        <v>4961</v>
      </c>
      <c r="C450" t="s">
        <v>4962</v>
      </c>
      <c r="D450" t="s">
        <v>4966</v>
      </c>
      <c r="E450" t="s">
        <v>4967</v>
      </c>
      <c r="F450" t="s">
        <v>3719</v>
      </c>
      <c r="G450" t="s">
        <v>4968</v>
      </c>
    </row>
    <row r="451" spans="1:7" ht="11.25" customHeight="1">
      <c r="A451" s="310" t="s">
        <v>16</v>
      </c>
      <c r="B451" t="s">
        <v>4961</v>
      </c>
      <c r="C451" t="s">
        <v>4962</v>
      </c>
      <c r="D451" t="s">
        <v>4969</v>
      </c>
      <c r="E451" t="s">
        <v>4970</v>
      </c>
      <c r="F451" t="s">
        <v>3719</v>
      </c>
      <c r="G451" t="s">
        <v>4971</v>
      </c>
    </row>
    <row r="452" spans="1:7" ht="11.25" customHeight="1">
      <c r="A452" s="310" t="s">
        <v>16</v>
      </c>
      <c r="B452" t="s">
        <v>4961</v>
      </c>
      <c r="C452" t="s">
        <v>4962</v>
      </c>
      <c r="D452" t="s">
        <v>4972</v>
      </c>
      <c r="E452" t="s">
        <v>4973</v>
      </c>
      <c r="F452" t="s">
        <v>3719</v>
      </c>
      <c r="G452" t="s">
        <v>4974</v>
      </c>
    </row>
    <row r="453" spans="1:7" ht="11.25" customHeight="1">
      <c r="A453" s="310" t="s">
        <v>16</v>
      </c>
      <c r="B453" t="s">
        <v>4961</v>
      </c>
      <c r="C453" t="s">
        <v>4962</v>
      </c>
      <c r="D453" t="s">
        <v>4975</v>
      </c>
      <c r="E453" t="s">
        <v>4976</v>
      </c>
      <c r="F453" t="s">
        <v>3719</v>
      </c>
      <c r="G453" t="s">
        <v>4977</v>
      </c>
    </row>
    <row r="454" spans="1:7" ht="11.25" customHeight="1">
      <c r="A454" s="310" t="s">
        <v>16</v>
      </c>
      <c r="B454" t="s">
        <v>4961</v>
      </c>
      <c r="C454" t="s">
        <v>4962</v>
      </c>
      <c r="D454" t="s">
        <v>4160</v>
      </c>
      <c r="E454" t="s">
        <v>4978</v>
      </c>
      <c r="F454" t="s">
        <v>3719</v>
      </c>
      <c r="G454" t="s">
        <v>4979</v>
      </c>
    </row>
    <row r="455" spans="1:7" ht="11.25" customHeight="1">
      <c r="A455" s="310" t="s">
        <v>16</v>
      </c>
      <c r="B455" t="s">
        <v>4961</v>
      </c>
      <c r="C455" t="s">
        <v>4962</v>
      </c>
      <c r="D455" t="s">
        <v>3960</v>
      </c>
      <c r="E455" t="s">
        <v>4980</v>
      </c>
      <c r="F455" t="s">
        <v>3719</v>
      </c>
      <c r="G455" t="s">
        <v>4981</v>
      </c>
    </row>
    <row r="456" spans="1:7" ht="11.25" customHeight="1">
      <c r="A456" s="310" t="s">
        <v>16</v>
      </c>
      <c r="B456" t="s">
        <v>4961</v>
      </c>
      <c r="C456" t="s">
        <v>4962</v>
      </c>
      <c r="D456" t="s">
        <v>4982</v>
      </c>
      <c r="E456" t="s">
        <v>4983</v>
      </c>
      <c r="F456" t="s">
        <v>3719</v>
      </c>
      <c r="G456" t="s">
        <v>4984</v>
      </c>
    </row>
    <row r="457" spans="1:7" ht="11.25" customHeight="1">
      <c r="A457" s="310" t="s">
        <v>16</v>
      </c>
      <c r="B457" t="s">
        <v>4961</v>
      </c>
      <c r="C457" t="s">
        <v>4962</v>
      </c>
      <c r="D457" t="s">
        <v>4985</v>
      </c>
      <c r="E457" t="s">
        <v>4986</v>
      </c>
      <c r="F457" t="s">
        <v>3719</v>
      </c>
      <c r="G457" t="s">
        <v>4987</v>
      </c>
    </row>
    <row r="458" spans="1:7" ht="11.25" customHeight="1">
      <c r="A458" s="310" t="s">
        <v>16</v>
      </c>
      <c r="B458" t="s">
        <v>4961</v>
      </c>
      <c r="C458" t="s">
        <v>4962</v>
      </c>
      <c r="D458" t="s">
        <v>4988</v>
      </c>
      <c r="E458" t="s">
        <v>4989</v>
      </c>
      <c r="F458" t="s">
        <v>3719</v>
      </c>
      <c r="G458" t="s">
        <v>4990</v>
      </c>
    </row>
    <row r="459" spans="1:7" ht="11.25" customHeight="1">
      <c r="A459" s="310" t="s">
        <v>16</v>
      </c>
      <c r="B459" t="s">
        <v>4961</v>
      </c>
      <c r="C459" t="s">
        <v>4962</v>
      </c>
      <c r="D459" t="s">
        <v>4991</v>
      </c>
      <c r="E459" t="s">
        <v>4992</v>
      </c>
      <c r="F459" t="s">
        <v>3719</v>
      </c>
      <c r="G459" t="s">
        <v>4993</v>
      </c>
    </row>
    <row r="460" spans="1:7" ht="11.25" customHeight="1">
      <c r="A460" s="310" t="s">
        <v>16</v>
      </c>
      <c r="B460" t="s">
        <v>4961</v>
      </c>
      <c r="C460" t="s">
        <v>4962</v>
      </c>
      <c r="D460" t="s">
        <v>4961</v>
      </c>
      <c r="E460" t="s">
        <v>4962</v>
      </c>
      <c r="F460" t="s">
        <v>3716</v>
      </c>
      <c r="G460" t="s">
        <v>4994</v>
      </c>
    </row>
    <row r="461" spans="1:7" ht="11.25" customHeight="1">
      <c r="A461" s="310" t="s">
        <v>16</v>
      </c>
      <c r="B461" t="s">
        <v>4961</v>
      </c>
      <c r="C461" t="s">
        <v>4962</v>
      </c>
      <c r="D461" t="s">
        <v>4995</v>
      </c>
      <c r="E461" t="s">
        <v>4996</v>
      </c>
      <c r="F461" t="s">
        <v>3754</v>
      </c>
      <c r="G461" t="s">
        <v>4997</v>
      </c>
    </row>
    <row r="462" spans="1:7" ht="11.25" customHeight="1">
      <c r="A462" s="310" t="s">
        <v>16</v>
      </c>
      <c r="B462" t="s">
        <v>4998</v>
      </c>
      <c r="C462" t="s">
        <v>4999</v>
      </c>
      <c r="D462" t="s">
        <v>4998</v>
      </c>
      <c r="E462" t="s">
        <v>4999</v>
      </c>
      <c r="F462" t="s">
        <v>5000</v>
      </c>
      <c r="G462" t="s">
        <v>5001</v>
      </c>
    </row>
    <row r="463" spans="1:7" ht="11.25" customHeight="1">
      <c r="A463" s="310" t="s">
        <v>16</v>
      </c>
      <c r="B463" t="s">
        <v>5002</v>
      </c>
      <c r="C463" t="s">
        <v>5003</v>
      </c>
      <c r="D463" t="s">
        <v>5002</v>
      </c>
      <c r="E463" t="s">
        <v>5003</v>
      </c>
      <c r="F463" t="s">
        <v>5004</v>
      </c>
      <c r="G463" t="s">
        <v>5005</v>
      </c>
    </row>
    <row r="464" spans="1:7" ht="11.25" customHeight="1">
      <c r="A464" s="310" t="s">
        <v>16</v>
      </c>
      <c r="B464" t="s">
        <v>5006</v>
      </c>
      <c r="C464" t="s">
        <v>5007</v>
      </c>
      <c r="D464" t="s">
        <v>5006</v>
      </c>
      <c r="E464" t="s">
        <v>5007</v>
      </c>
      <c r="F464" t="s">
        <v>5004</v>
      </c>
      <c r="G464" t="s">
        <v>5008</v>
      </c>
    </row>
    <row r="465" spans="1:7" ht="11.25" customHeight="1">
      <c r="A465" s="310" t="s">
        <v>16</v>
      </c>
      <c r="B465" t="s">
        <v>5009</v>
      </c>
      <c r="C465" t="s">
        <v>5010</v>
      </c>
      <c r="D465" t="s">
        <v>5009</v>
      </c>
      <c r="E465" t="s">
        <v>5010</v>
      </c>
      <c r="F465" t="s">
        <v>5004</v>
      </c>
      <c r="G465" t="s">
        <v>5011</v>
      </c>
    </row>
    <row r="466" spans="1:7" ht="11.25" customHeight="1">
      <c r="A466" s="310" t="s">
        <v>16</v>
      </c>
      <c r="B466" t="s">
        <v>5012</v>
      </c>
      <c r="C466" t="s">
        <v>5013</v>
      </c>
      <c r="D466" t="s">
        <v>5012</v>
      </c>
      <c r="E466" t="s">
        <v>5013</v>
      </c>
      <c r="F466" t="s">
        <v>5004</v>
      </c>
      <c r="G466" t="s">
        <v>5014</v>
      </c>
    </row>
    <row r="467" spans="1:7" ht="11.25" customHeight="1">
      <c r="A467" s="310" t="s">
        <v>16</v>
      </c>
      <c r="B467" t="s">
        <v>5015</v>
      </c>
      <c r="C467" t="s">
        <v>5016</v>
      </c>
      <c r="D467" t="s">
        <v>5015</v>
      </c>
      <c r="E467" t="s">
        <v>5016</v>
      </c>
      <c r="F467" t="s">
        <v>5004</v>
      </c>
      <c r="G467" t="s">
        <v>5017</v>
      </c>
    </row>
    <row r="468" spans="1:7" ht="11.25" customHeight="1">
      <c r="A468" s="310" t="s">
        <v>16</v>
      </c>
      <c r="B468" t="s">
        <v>5018</v>
      </c>
      <c r="C468" t="s">
        <v>5019</v>
      </c>
      <c r="D468" t="s">
        <v>5018</v>
      </c>
      <c r="E468" t="s">
        <v>5019</v>
      </c>
      <c r="F468" t="s">
        <v>5004</v>
      </c>
      <c r="G468" t="s">
        <v>5020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5021</v>
      </c>
      <c r="B1" s="766" t="s">
        <v>5022</v>
      </c>
      <c r="C1" s="1086" t="s">
        <v>5023</v>
      </c>
      <c r="D1" s="766" t="s">
        <v>5024</v>
      </c>
      <c r="E1" s="766" t="s">
        <v>5025</v>
      </c>
      <c r="F1" s="1086" t="s">
        <v>5026</v>
      </c>
      <c r="G1" s="1086" t="s">
        <v>5027</v>
      </c>
      <c r="H1" s="1086" t="s">
        <v>5028</v>
      </c>
      <c r="I1" s="1086" t="s">
        <v>5029</v>
      </c>
    </row>
    <row r="2" spans="1:9" ht="11.25" customHeight="1">
      <c r="A2" s="1618" t="s">
        <v>109</v>
      </c>
      <c r="B2" s="1618" t="s">
        <v>5030</v>
      </c>
      <c r="C2" s="1618" t="s">
        <v>22</v>
      </c>
      <c r="D2" s="1618" t="s">
        <v>5031</v>
      </c>
      <c r="E2" s="1618" t="s">
        <v>5032</v>
      </c>
      <c r="F2" s="1618" t="s">
        <v>22</v>
      </c>
      <c r="G2" s="1618" t="s">
        <v>22</v>
      </c>
      <c r="H2" s="1618" t="s">
        <v>22</v>
      </c>
      <c r="I2" s="1618" t="s">
        <v>22</v>
      </c>
    </row>
    <row r="3" spans="1:9" ht="11.25" customHeight="1">
      <c r="A3" s="1618" t="s">
        <v>110</v>
      </c>
      <c r="B3" s="1618" t="s">
        <v>5033</v>
      </c>
      <c r="C3" s="1618" t="s">
        <v>22</v>
      </c>
      <c r="D3" s="1618" t="s">
        <v>5031</v>
      </c>
      <c r="E3" s="1618" t="s">
        <v>5032</v>
      </c>
      <c r="F3" s="1618" t="s">
        <v>22</v>
      </c>
      <c r="G3" s="1618" t="s">
        <v>22</v>
      </c>
      <c r="H3" s="1618" t="s">
        <v>22</v>
      </c>
      <c r="I3" s="1618" t="s">
        <v>22</v>
      </c>
    </row>
    <row r="4" spans="1:9" ht="11.25" customHeight="1">
      <c r="A4" s="1618" t="s">
        <v>89</v>
      </c>
      <c r="B4" s="1618" t="s">
        <v>5034</v>
      </c>
      <c r="C4" s="1618" t="s">
        <v>22</v>
      </c>
      <c r="D4" s="1618" t="s">
        <v>5031</v>
      </c>
      <c r="E4" s="1618" t="s">
        <v>5035</v>
      </c>
      <c r="F4" s="1618" t="s">
        <v>22</v>
      </c>
      <c r="G4" s="1618" t="s">
        <v>22</v>
      </c>
      <c r="H4" s="1618" t="s">
        <v>22</v>
      </c>
      <c r="I4" s="1618" t="s">
        <v>22</v>
      </c>
    </row>
    <row r="5" spans="1:9" ht="11.25" customHeight="1">
      <c r="A5" s="1618" t="s">
        <v>90</v>
      </c>
      <c r="B5" s="1618" t="s">
        <v>5036</v>
      </c>
      <c r="C5" s="1618" t="s">
        <v>22</v>
      </c>
      <c r="D5" s="1618" t="s">
        <v>5031</v>
      </c>
      <c r="E5" s="1618" t="s">
        <v>5032</v>
      </c>
      <c r="F5" s="1618" t="s">
        <v>22</v>
      </c>
      <c r="G5" s="1618" t="s">
        <v>22</v>
      </c>
      <c r="H5" s="1618" t="s">
        <v>22</v>
      </c>
      <c r="I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5037</v>
      </c>
    </row>
    <row r="2" spans="1:2" ht="11.25" customHeight="1">
      <c r="A2" s="120" t="s">
        <v>97</v>
      </c>
      <c r="B2" s="120" t="s">
        <v>5038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5039</v>
      </c>
      <c r="B1" s="766" t="s">
        <v>5040</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5039</v>
      </c>
      <c r="B1" s="766" t="s">
        <v>5041</v>
      </c>
    </row>
    <row r="2" spans="1:2" ht="11.25" customHeight="1">
      <c r="A2" s="766" t="s">
        <v>118</v>
      </c>
      <c r="B2" s="766" t="s">
        <v>1502</v>
      </c>
    </row>
    <row r="3" spans="1:2" ht="11.25" customHeight="1">
      <c r="A3" s="766" t="s">
        <v>5042</v>
      </c>
      <c r="B3" s="766" t="s">
        <v>1511</v>
      </c>
    </row>
    <row r="4" spans="1:2" ht="11.25" customHeight="1">
      <c r="A4" s="766" t="s">
        <v>5043</v>
      </c>
      <c r="B4" s="766"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3707</v>
      </c>
      <c r="B1" s="310" t="s">
        <v>3708</v>
      </c>
      <c r="C1" s="310" t="s">
        <v>3709</v>
      </c>
      <c r="D1" s="310" t="s">
        <v>3710</v>
      </c>
      <c r="E1" t="s">
        <v>3711</v>
      </c>
      <c r="F1" t="s">
        <v>3712</v>
      </c>
      <c r="G1" t="s">
        <v>3713</v>
      </c>
    </row>
    <row r="2" spans="1:7" ht="11.25" customHeight="1">
      <c r="A2" t="s">
        <v>16</v>
      </c>
      <c r="B2" t="s">
        <v>3714</v>
      </c>
      <c r="C2" t="s">
        <v>3715</v>
      </c>
      <c r="D2" t="s">
        <v>3714</v>
      </c>
      <c r="E2" t="s">
        <v>3715</v>
      </c>
      <c r="F2" t="s">
        <v>3716</v>
      </c>
      <c r="G2" t="s">
        <v>109</v>
      </c>
    </row>
    <row r="3" spans="1:7" ht="11.25" customHeight="1">
      <c r="A3" t="s">
        <v>16</v>
      </c>
      <c r="B3" t="s">
        <v>3714</v>
      </c>
      <c r="C3" t="s">
        <v>3715</v>
      </c>
      <c r="D3" t="s">
        <v>3717</v>
      </c>
      <c r="E3" t="s">
        <v>3718</v>
      </c>
      <c r="F3" t="s">
        <v>3719</v>
      </c>
      <c r="G3" t="s">
        <v>110</v>
      </c>
    </row>
    <row r="4" spans="1:7" ht="11.25" customHeight="1">
      <c r="A4" t="s">
        <v>16</v>
      </c>
      <c r="B4" t="s">
        <v>3714</v>
      </c>
      <c r="C4" t="s">
        <v>3715</v>
      </c>
      <c r="D4" t="s">
        <v>3720</v>
      </c>
      <c r="E4" t="s">
        <v>3721</v>
      </c>
      <c r="F4" t="s">
        <v>3719</v>
      </c>
      <c r="G4" t="s">
        <v>89</v>
      </c>
    </row>
    <row r="5" spans="1:7" ht="11.25" customHeight="1">
      <c r="A5" t="s">
        <v>16</v>
      </c>
      <c r="B5" t="s">
        <v>3714</v>
      </c>
      <c r="C5" t="s">
        <v>3715</v>
      </c>
      <c r="D5" t="s">
        <v>3722</v>
      </c>
      <c r="E5" t="s">
        <v>3723</v>
      </c>
      <c r="F5" t="s">
        <v>3719</v>
      </c>
      <c r="G5" t="s">
        <v>90</v>
      </c>
    </row>
    <row r="6" spans="1:7" ht="11.25" customHeight="1">
      <c r="A6" t="s">
        <v>16</v>
      </c>
      <c r="B6" t="s">
        <v>3714</v>
      </c>
      <c r="C6" t="s">
        <v>3715</v>
      </c>
      <c r="D6" t="s">
        <v>3724</v>
      </c>
      <c r="E6" t="s">
        <v>3725</v>
      </c>
      <c r="F6" t="s">
        <v>3719</v>
      </c>
      <c r="G6" t="s">
        <v>111</v>
      </c>
    </row>
    <row r="7" spans="1:7" ht="11.25" customHeight="1">
      <c r="A7" t="s">
        <v>16</v>
      </c>
      <c r="B7" t="s">
        <v>3714</v>
      </c>
      <c r="C7" t="s">
        <v>3715</v>
      </c>
      <c r="D7" t="s">
        <v>3726</v>
      </c>
      <c r="E7" t="s">
        <v>3727</v>
      </c>
      <c r="F7" t="s">
        <v>3719</v>
      </c>
      <c r="G7" t="s">
        <v>91</v>
      </c>
    </row>
    <row r="8" spans="1:7" ht="11.25" customHeight="1">
      <c r="A8" t="s">
        <v>16</v>
      </c>
      <c r="B8" t="s">
        <v>3714</v>
      </c>
      <c r="C8" t="s">
        <v>3715</v>
      </c>
      <c r="D8" t="s">
        <v>3728</v>
      </c>
      <c r="E8" t="s">
        <v>3729</v>
      </c>
      <c r="F8" t="s">
        <v>3719</v>
      </c>
      <c r="G8" t="s">
        <v>92</v>
      </c>
    </row>
    <row r="9" spans="1:7" ht="11.25" customHeight="1">
      <c r="A9" t="s">
        <v>16</v>
      </c>
      <c r="B9" t="s">
        <v>3714</v>
      </c>
      <c r="C9" t="s">
        <v>3715</v>
      </c>
      <c r="D9" t="s">
        <v>3730</v>
      </c>
      <c r="E9" t="s">
        <v>3731</v>
      </c>
      <c r="F9" t="s">
        <v>3719</v>
      </c>
      <c r="G9" t="s">
        <v>112</v>
      </c>
    </row>
    <row r="10" spans="1:7" ht="11.25" customHeight="1">
      <c r="A10" t="s">
        <v>16</v>
      </c>
      <c r="B10" t="s">
        <v>3714</v>
      </c>
      <c r="C10" t="s">
        <v>3715</v>
      </c>
      <c r="D10" t="s">
        <v>3732</v>
      </c>
      <c r="E10" t="s">
        <v>3733</v>
      </c>
      <c r="F10" t="s">
        <v>3719</v>
      </c>
      <c r="G10" t="s">
        <v>149</v>
      </c>
    </row>
    <row r="11" spans="1:7" ht="11.25" customHeight="1">
      <c r="A11" t="s">
        <v>16</v>
      </c>
      <c r="B11" t="s">
        <v>3714</v>
      </c>
      <c r="C11" t="s">
        <v>3715</v>
      </c>
      <c r="D11" t="s">
        <v>3734</v>
      </c>
      <c r="E11" t="s">
        <v>3735</v>
      </c>
      <c r="F11" t="s">
        <v>3719</v>
      </c>
      <c r="G11" t="s">
        <v>150</v>
      </c>
    </row>
    <row r="12" spans="1:7" ht="11.25" customHeight="1">
      <c r="A12" t="s">
        <v>16</v>
      </c>
      <c r="B12" t="s">
        <v>3714</v>
      </c>
      <c r="C12" t="s">
        <v>3715</v>
      </c>
      <c r="D12" t="s">
        <v>3736</v>
      </c>
      <c r="E12" t="s">
        <v>3737</v>
      </c>
      <c r="F12" t="s">
        <v>3719</v>
      </c>
      <c r="G12" t="s">
        <v>151</v>
      </c>
    </row>
    <row r="13" spans="1:7" ht="11.25" customHeight="1">
      <c r="A13" t="s">
        <v>16</v>
      </c>
      <c r="B13" t="s">
        <v>3714</v>
      </c>
      <c r="C13" t="s">
        <v>3715</v>
      </c>
      <c r="D13" t="s">
        <v>3738</v>
      </c>
      <c r="E13" t="s">
        <v>3739</v>
      </c>
      <c r="F13" t="s">
        <v>3719</v>
      </c>
      <c r="G13" t="s">
        <v>152</v>
      </c>
    </row>
    <row r="14" spans="1:7" ht="11.25" customHeight="1">
      <c r="A14" t="s">
        <v>16</v>
      </c>
      <c r="B14" t="s">
        <v>3714</v>
      </c>
      <c r="C14" t="s">
        <v>3715</v>
      </c>
      <c r="D14" t="s">
        <v>3740</v>
      </c>
      <c r="E14" t="s">
        <v>3741</v>
      </c>
      <c r="F14" t="s">
        <v>3719</v>
      </c>
      <c r="G14" t="s">
        <v>153</v>
      </c>
    </row>
    <row r="15" spans="1:7" ht="11.25" customHeight="1">
      <c r="A15" t="s">
        <v>16</v>
      </c>
      <c r="B15" t="s">
        <v>3714</v>
      </c>
      <c r="C15" t="s">
        <v>3715</v>
      </c>
      <c r="D15" t="s">
        <v>3742</v>
      </c>
      <c r="E15" t="s">
        <v>3743</v>
      </c>
      <c r="F15" t="s">
        <v>3719</v>
      </c>
      <c r="G15" t="s">
        <v>154</v>
      </c>
    </row>
    <row r="16" spans="1:7" ht="11.25" customHeight="1">
      <c r="A16" t="s">
        <v>16</v>
      </c>
      <c r="B16" t="s">
        <v>3714</v>
      </c>
      <c r="C16" t="s">
        <v>3715</v>
      </c>
      <c r="D16" t="s">
        <v>3744</v>
      </c>
      <c r="E16" t="s">
        <v>3745</v>
      </c>
      <c r="F16" t="s">
        <v>3719</v>
      </c>
      <c r="G16" t="s">
        <v>1461</v>
      </c>
    </row>
    <row r="17" spans="1:7" ht="11.25" customHeight="1">
      <c r="A17" t="s">
        <v>16</v>
      </c>
      <c r="B17" t="s">
        <v>3714</v>
      </c>
      <c r="C17" t="s">
        <v>3715</v>
      </c>
      <c r="D17" t="s">
        <v>3746</v>
      </c>
      <c r="E17" t="s">
        <v>3747</v>
      </c>
      <c r="F17" t="s">
        <v>3719</v>
      </c>
      <c r="G17" t="s">
        <v>1467</v>
      </c>
    </row>
    <row r="18" spans="1:7" ht="11.25" customHeight="1">
      <c r="A18" t="s">
        <v>16</v>
      </c>
      <c r="B18" t="s">
        <v>3748</v>
      </c>
      <c r="C18" t="s">
        <v>3749</v>
      </c>
      <c r="D18" t="s">
        <v>3750</v>
      </c>
      <c r="E18" t="s">
        <v>3751</v>
      </c>
      <c r="F18" t="s">
        <v>3719</v>
      </c>
      <c r="G18" t="s">
        <v>1479</v>
      </c>
    </row>
    <row r="19" spans="1:7" ht="11.25" customHeight="1">
      <c r="A19" t="s">
        <v>16</v>
      </c>
      <c r="B19" t="s">
        <v>3748</v>
      </c>
      <c r="C19" t="s">
        <v>3749</v>
      </c>
      <c r="D19" t="s">
        <v>3748</v>
      </c>
      <c r="E19" t="s">
        <v>3749</v>
      </c>
      <c r="F19" t="s">
        <v>3716</v>
      </c>
      <c r="G19" t="s">
        <v>1493</v>
      </c>
    </row>
    <row r="20" spans="1:7" ht="11.25" customHeight="1">
      <c r="A20" t="s">
        <v>16</v>
      </c>
      <c r="B20" t="s">
        <v>3748</v>
      </c>
      <c r="C20" t="s">
        <v>3749</v>
      </c>
      <c r="D20" t="s">
        <v>3752</v>
      </c>
      <c r="E20" t="s">
        <v>3753</v>
      </c>
      <c r="F20" t="s">
        <v>3754</v>
      </c>
      <c r="G20" t="s">
        <v>1505</v>
      </c>
    </row>
    <row r="21" spans="1:7" ht="11.25" customHeight="1">
      <c r="A21" t="s">
        <v>16</v>
      </c>
      <c r="B21" t="s">
        <v>3748</v>
      </c>
      <c r="C21" t="s">
        <v>3749</v>
      </c>
      <c r="D21" t="s">
        <v>3755</v>
      </c>
      <c r="E21" t="s">
        <v>3756</v>
      </c>
      <c r="F21" t="s">
        <v>3719</v>
      </c>
      <c r="G21" t="s">
        <v>1514</v>
      </c>
    </row>
    <row r="22" spans="1:7" ht="11.25" customHeight="1">
      <c r="A22" t="s">
        <v>16</v>
      </c>
      <c r="B22" t="s">
        <v>3748</v>
      </c>
      <c r="C22" t="s">
        <v>3749</v>
      </c>
      <c r="D22" t="s">
        <v>3757</v>
      </c>
      <c r="E22" t="s">
        <v>3758</v>
      </c>
      <c r="F22" t="s">
        <v>3719</v>
      </c>
      <c r="G22" t="s">
        <v>1530</v>
      </c>
    </row>
    <row r="23" spans="1:7" ht="11.25" customHeight="1">
      <c r="A23" t="s">
        <v>16</v>
      </c>
      <c r="B23" t="s">
        <v>3748</v>
      </c>
      <c r="C23" t="s">
        <v>3749</v>
      </c>
      <c r="D23" t="s">
        <v>3759</v>
      </c>
      <c r="E23" t="s">
        <v>3760</v>
      </c>
      <c r="F23" t="s">
        <v>3719</v>
      </c>
      <c r="G23" t="s">
        <v>1537</v>
      </c>
    </row>
    <row r="24" spans="1:7" ht="11.25" customHeight="1">
      <c r="A24" t="s">
        <v>16</v>
      </c>
      <c r="B24" t="s">
        <v>3748</v>
      </c>
      <c r="C24" t="s">
        <v>3749</v>
      </c>
      <c r="D24" t="s">
        <v>3761</v>
      </c>
      <c r="E24" t="s">
        <v>3762</v>
      </c>
      <c r="F24" t="s">
        <v>3719</v>
      </c>
      <c r="G24" t="s">
        <v>1545</v>
      </c>
    </row>
    <row r="25" spans="1:7" ht="11.25" customHeight="1">
      <c r="A25" t="s">
        <v>16</v>
      </c>
      <c r="B25" t="s">
        <v>3748</v>
      </c>
      <c r="C25" t="s">
        <v>3749</v>
      </c>
      <c r="D25" t="s">
        <v>3763</v>
      </c>
      <c r="E25" t="s">
        <v>3764</v>
      </c>
      <c r="F25" t="s">
        <v>3719</v>
      </c>
      <c r="G25" t="s">
        <v>1552</v>
      </c>
    </row>
    <row r="26" spans="1:7" ht="11.25" customHeight="1">
      <c r="A26" t="s">
        <v>16</v>
      </c>
      <c r="B26" t="s">
        <v>3748</v>
      </c>
      <c r="C26" t="s">
        <v>3749</v>
      </c>
      <c r="D26" t="s">
        <v>3765</v>
      </c>
      <c r="E26" t="s">
        <v>3766</v>
      </c>
      <c r="F26" t="s">
        <v>3719</v>
      </c>
      <c r="G26" t="s">
        <v>1556</v>
      </c>
    </row>
    <row r="27" spans="1:7" ht="11.25" customHeight="1">
      <c r="A27" t="s">
        <v>16</v>
      </c>
      <c r="B27" t="s">
        <v>3748</v>
      </c>
      <c r="C27" t="s">
        <v>3749</v>
      </c>
      <c r="D27" t="s">
        <v>3767</v>
      </c>
      <c r="E27" t="s">
        <v>3768</v>
      </c>
      <c r="F27" t="s">
        <v>3719</v>
      </c>
      <c r="G27" t="s">
        <v>1561</v>
      </c>
    </row>
    <row r="28" spans="1:7" ht="11.25" customHeight="1">
      <c r="A28" t="s">
        <v>16</v>
      </c>
      <c r="B28" t="s">
        <v>3748</v>
      </c>
      <c r="C28" t="s">
        <v>3749</v>
      </c>
      <c r="D28" t="s">
        <v>3769</v>
      </c>
      <c r="E28" t="s">
        <v>3770</v>
      </c>
      <c r="F28" t="s">
        <v>3719</v>
      </c>
      <c r="G28" t="s">
        <v>1569</v>
      </c>
    </row>
    <row r="29" spans="1:7" ht="11.25" customHeight="1">
      <c r="A29" t="s">
        <v>16</v>
      </c>
      <c r="B29" t="s">
        <v>3748</v>
      </c>
      <c r="C29" t="s">
        <v>3749</v>
      </c>
      <c r="D29" t="s">
        <v>3771</v>
      </c>
      <c r="E29" t="s">
        <v>3772</v>
      </c>
      <c r="F29" t="s">
        <v>3719</v>
      </c>
      <c r="G29" t="s">
        <v>1571</v>
      </c>
    </row>
    <row r="30" spans="1:7" ht="11.25" customHeight="1">
      <c r="A30" t="s">
        <v>16</v>
      </c>
      <c r="B30" t="s">
        <v>3748</v>
      </c>
      <c r="C30" t="s">
        <v>3749</v>
      </c>
      <c r="D30" t="s">
        <v>3773</v>
      </c>
      <c r="E30" t="s">
        <v>3774</v>
      </c>
      <c r="F30" t="s">
        <v>3719</v>
      </c>
      <c r="G30" t="s">
        <v>1574</v>
      </c>
    </row>
    <row r="31" spans="1:7" ht="11.25" customHeight="1">
      <c r="A31" t="s">
        <v>16</v>
      </c>
      <c r="B31" t="s">
        <v>3748</v>
      </c>
      <c r="C31" t="s">
        <v>3749</v>
      </c>
      <c r="D31" t="s">
        <v>3775</v>
      </c>
      <c r="E31" t="s">
        <v>3776</v>
      </c>
      <c r="F31" t="s">
        <v>3719</v>
      </c>
      <c r="G31" t="s">
        <v>1580</v>
      </c>
    </row>
    <row r="32" spans="1:7" ht="11.25" customHeight="1">
      <c r="A32" t="s">
        <v>16</v>
      </c>
      <c r="B32" t="s">
        <v>3748</v>
      </c>
      <c r="C32" t="s">
        <v>3749</v>
      </c>
      <c r="D32" t="s">
        <v>3777</v>
      </c>
      <c r="E32" t="s">
        <v>3778</v>
      </c>
      <c r="F32" t="s">
        <v>3719</v>
      </c>
      <c r="G32" t="s">
        <v>1582</v>
      </c>
    </row>
    <row r="33" spans="1:7" ht="11.25" customHeight="1">
      <c r="A33" t="s">
        <v>16</v>
      </c>
      <c r="B33" t="s">
        <v>3779</v>
      </c>
      <c r="C33" t="s">
        <v>3780</v>
      </c>
      <c r="D33" t="s">
        <v>3781</v>
      </c>
      <c r="E33" t="s">
        <v>3782</v>
      </c>
      <c r="F33" t="s">
        <v>3719</v>
      </c>
      <c r="G33" t="s">
        <v>1584</v>
      </c>
    </row>
    <row r="34" spans="1:7" ht="11.25" customHeight="1">
      <c r="A34" t="s">
        <v>16</v>
      </c>
      <c r="B34" t="s">
        <v>3779</v>
      </c>
      <c r="C34" t="s">
        <v>3780</v>
      </c>
      <c r="D34" t="s">
        <v>3779</v>
      </c>
      <c r="E34" t="s">
        <v>3780</v>
      </c>
      <c r="F34" t="s">
        <v>3716</v>
      </c>
      <c r="G34" t="s">
        <v>1586</v>
      </c>
    </row>
    <row r="35" spans="1:7" ht="11.25" customHeight="1">
      <c r="A35" t="s">
        <v>16</v>
      </c>
      <c r="B35" t="s">
        <v>3779</v>
      </c>
      <c r="C35" t="s">
        <v>3780</v>
      </c>
      <c r="D35" t="s">
        <v>3783</v>
      </c>
      <c r="E35" t="s">
        <v>3784</v>
      </c>
      <c r="F35" t="s">
        <v>3754</v>
      </c>
      <c r="G35" t="s">
        <v>1591</v>
      </c>
    </row>
    <row r="36" spans="1:7" ht="11.25" customHeight="1">
      <c r="A36" t="s">
        <v>16</v>
      </c>
      <c r="B36" t="s">
        <v>3779</v>
      </c>
      <c r="C36" t="s">
        <v>3780</v>
      </c>
      <c r="D36" t="s">
        <v>3785</v>
      </c>
      <c r="E36" t="s">
        <v>3786</v>
      </c>
      <c r="F36" t="s">
        <v>3719</v>
      </c>
      <c r="G36" t="s">
        <v>1596</v>
      </c>
    </row>
    <row r="37" spans="1:7" ht="11.25" customHeight="1">
      <c r="A37" t="s">
        <v>16</v>
      </c>
      <c r="B37" t="s">
        <v>3779</v>
      </c>
      <c r="C37" t="s">
        <v>3780</v>
      </c>
      <c r="D37" t="s">
        <v>3787</v>
      </c>
      <c r="E37" t="s">
        <v>3788</v>
      </c>
      <c r="F37" t="s">
        <v>3754</v>
      </c>
      <c r="G37" t="s">
        <v>1600</v>
      </c>
    </row>
    <row r="38" spans="1:7" ht="11.25" customHeight="1">
      <c r="A38" t="s">
        <v>16</v>
      </c>
      <c r="B38" t="s">
        <v>3779</v>
      </c>
      <c r="C38" t="s">
        <v>3780</v>
      </c>
      <c r="D38" t="s">
        <v>3789</v>
      </c>
      <c r="E38" t="s">
        <v>3790</v>
      </c>
      <c r="F38" t="s">
        <v>3719</v>
      </c>
      <c r="G38" t="s">
        <v>1608</v>
      </c>
    </row>
    <row r="39" spans="1:7" ht="11.25" customHeight="1">
      <c r="A39" t="s">
        <v>16</v>
      </c>
      <c r="B39" t="s">
        <v>3779</v>
      </c>
      <c r="C39" t="s">
        <v>3780</v>
      </c>
      <c r="D39" t="s">
        <v>3791</v>
      </c>
      <c r="E39" t="s">
        <v>3792</v>
      </c>
      <c r="F39" t="s">
        <v>3719</v>
      </c>
      <c r="G39" t="s">
        <v>1614</v>
      </c>
    </row>
    <row r="40" spans="1:7" ht="11.25" customHeight="1">
      <c r="A40" t="s">
        <v>16</v>
      </c>
      <c r="B40" t="s">
        <v>3779</v>
      </c>
      <c r="C40" t="s">
        <v>3780</v>
      </c>
      <c r="D40" t="s">
        <v>3793</v>
      </c>
      <c r="E40" t="s">
        <v>3794</v>
      </c>
      <c r="F40" t="s">
        <v>3719</v>
      </c>
      <c r="G40" t="s">
        <v>1619</v>
      </c>
    </row>
    <row r="41" spans="1:7" ht="11.25" customHeight="1">
      <c r="A41" t="s">
        <v>16</v>
      </c>
      <c r="B41" t="s">
        <v>3779</v>
      </c>
      <c r="C41" t="s">
        <v>3780</v>
      </c>
      <c r="D41" t="s">
        <v>3795</v>
      </c>
      <c r="E41" t="s">
        <v>3796</v>
      </c>
      <c r="F41" t="s">
        <v>3719</v>
      </c>
      <c r="G41" t="s">
        <v>1623</v>
      </c>
    </row>
    <row r="42" spans="1:7" ht="11.25" customHeight="1">
      <c r="A42" t="s">
        <v>16</v>
      </c>
      <c r="B42" t="s">
        <v>3779</v>
      </c>
      <c r="C42" t="s">
        <v>3780</v>
      </c>
      <c r="D42" t="s">
        <v>3797</v>
      </c>
      <c r="E42" t="s">
        <v>3798</v>
      </c>
      <c r="F42" t="s">
        <v>3719</v>
      </c>
      <c r="G42" t="s">
        <v>1626</v>
      </c>
    </row>
    <row r="43" spans="1:7" ht="11.25" customHeight="1">
      <c r="A43" t="s">
        <v>16</v>
      </c>
      <c r="B43" t="s">
        <v>3779</v>
      </c>
      <c r="C43" t="s">
        <v>3780</v>
      </c>
      <c r="D43" t="s">
        <v>3799</v>
      </c>
      <c r="E43" t="s">
        <v>3800</v>
      </c>
      <c r="F43" t="s">
        <v>3719</v>
      </c>
      <c r="G43" t="s">
        <v>1633</v>
      </c>
    </row>
    <row r="44" spans="1:7" ht="11.25" customHeight="1">
      <c r="A44" t="s">
        <v>16</v>
      </c>
      <c r="B44" t="s">
        <v>3779</v>
      </c>
      <c r="C44" t="s">
        <v>3780</v>
      </c>
      <c r="D44" t="s">
        <v>3801</v>
      </c>
      <c r="E44" t="s">
        <v>3802</v>
      </c>
      <c r="F44" t="s">
        <v>3719</v>
      </c>
      <c r="G44" t="s">
        <v>1642</v>
      </c>
    </row>
    <row r="45" spans="1:7" ht="11.25" customHeight="1">
      <c r="A45" t="s">
        <v>16</v>
      </c>
      <c r="B45" t="s">
        <v>3779</v>
      </c>
      <c r="C45" t="s">
        <v>3780</v>
      </c>
      <c r="D45" t="s">
        <v>3803</v>
      </c>
      <c r="E45" t="s">
        <v>3804</v>
      </c>
      <c r="F45" t="s">
        <v>3754</v>
      </c>
      <c r="G45" t="s">
        <v>1647</v>
      </c>
    </row>
    <row r="46" spans="1:7" ht="11.25" customHeight="1">
      <c r="A46" t="s">
        <v>16</v>
      </c>
      <c r="B46" t="s">
        <v>3779</v>
      </c>
      <c r="C46" t="s">
        <v>3780</v>
      </c>
      <c r="D46" t="s">
        <v>3805</v>
      </c>
      <c r="E46" t="s">
        <v>3806</v>
      </c>
      <c r="F46" t="s">
        <v>3719</v>
      </c>
      <c r="G46" t="s">
        <v>1650</v>
      </c>
    </row>
    <row r="47" spans="1:7" ht="11.25" customHeight="1">
      <c r="A47" t="s">
        <v>16</v>
      </c>
      <c r="B47" t="s">
        <v>3779</v>
      </c>
      <c r="C47" t="s">
        <v>3780</v>
      </c>
      <c r="D47" t="s">
        <v>3807</v>
      </c>
      <c r="E47" t="s">
        <v>3808</v>
      </c>
      <c r="F47" t="s">
        <v>3719</v>
      </c>
      <c r="G47" t="s">
        <v>1656</v>
      </c>
    </row>
    <row r="48" spans="1:7" ht="11.25" customHeight="1">
      <c r="A48" t="s">
        <v>16</v>
      </c>
      <c r="B48" t="s">
        <v>3779</v>
      </c>
      <c r="C48" t="s">
        <v>3780</v>
      </c>
      <c r="D48" t="s">
        <v>3809</v>
      </c>
      <c r="E48" t="s">
        <v>3810</v>
      </c>
      <c r="F48" t="s">
        <v>3719</v>
      </c>
      <c r="G48" t="s">
        <v>1661</v>
      </c>
    </row>
    <row r="49" spans="1:7" ht="11.25" customHeight="1">
      <c r="A49" t="s">
        <v>16</v>
      </c>
      <c r="B49" t="s">
        <v>3779</v>
      </c>
      <c r="C49" t="s">
        <v>3780</v>
      </c>
      <c r="D49" t="s">
        <v>3811</v>
      </c>
      <c r="E49" t="s">
        <v>3812</v>
      </c>
      <c r="F49" t="s">
        <v>3719</v>
      </c>
      <c r="G49" t="s">
        <v>1664</v>
      </c>
    </row>
    <row r="50" spans="1:7" ht="11.25" customHeight="1">
      <c r="A50" t="s">
        <v>16</v>
      </c>
      <c r="B50" t="s">
        <v>3779</v>
      </c>
      <c r="C50" t="s">
        <v>3780</v>
      </c>
      <c r="D50" t="s">
        <v>3813</v>
      </c>
      <c r="E50" t="s">
        <v>3814</v>
      </c>
      <c r="F50" t="s">
        <v>3719</v>
      </c>
      <c r="G50" t="s">
        <v>1668</v>
      </c>
    </row>
    <row r="51" spans="1:7" ht="11.25" customHeight="1">
      <c r="A51" t="s">
        <v>16</v>
      </c>
      <c r="B51" t="s">
        <v>3779</v>
      </c>
      <c r="C51" t="s">
        <v>3780</v>
      </c>
      <c r="D51" t="s">
        <v>3815</v>
      </c>
      <c r="E51" t="s">
        <v>3816</v>
      </c>
      <c r="F51" t="s">
        <v>3719</v>
      </c>
      <c r="G51" t="s">
        <v>1673</v>
      </c>
    </row>
    <row r="52" spans="1:7" ht="11.25" customHeight="1">
      <c r="A52" t="s">
        <v>16</v>
      </c>
      <c r="B52" t="s">
        <v>3817</v>
      </c>
      <c r="C52" t="s">
        <v>3818</v>
      </c>
      <c r="D52" t="s">
        <v>3819</v>
      </c>
      <c r="E52" t="s">
        <v>3820</v>
      </c>
      <c r="F52" t="s">
        <v>3719</v>
      </c>
      <c r="G52" t="s">
        <v>1677</v>
      </c>
    </row>
    <row r="53" spans="1:7" ht="11.25" customHeight="1">
      <c r="A53" t="s">
        <v>16</v>
      </c>
      <c r="B53" t="s">
        <v>3817</v>
      </c>
      <c r="C53" t="s">
        <v>3818</v>
      </c>
      <c r="D53" t="s">
        <v>3821</v>
      </c>
      <c r="E53" t="s">
        <v>3822</v>
      </c>
      <c r="F53" t="s">
        <v>3719</v>
      </c>
      <c r="G53" t="s">
        <v>1679</v>
      </c>
    </row>
    <row r="54" spans="1:7" ht="11.25" customHeight="1">
      <c r="A54" t="s">
        <v>16</v>
      </c>
      <c r="B54" t="s">
        <v>3817</v>
      </c>
      <c r="C54" t="s">
        <v>3818</v>
      </c>
      <c r="D54" t="s">
        <v>3823</v>
      </c>
      <c r="E54" t="s">
        <v>3824</v>
      </c>
      <c r="F54" t="s">
        <v>3719</v>
      </c>
      <c r="G54" t="s">
        <v>1682</v>
      </c>
    </row>
    <row r="55" spans="1:7" ht="11.25" customHeight="1">
      <c r="A55" t="s">
        <v>16</v>
      </c>
      <c r="B55" t="s">
        <v>3817</v>
      </c>
      <c r="C55" t="s">
        <v>3818</v>
      </c>
      <c r="D55" t="s">
        <v>3817</v>
      </c>
      <c r="E55" t="s">
        <v>3818</v>
      </c>
      <c r="F55" t="s">
        <v>3716</v>
      </c>
      <c r="G55" t="s">
        <v>1686</v>
      </c>
    </row>
    <row r="56" spans="1:7" ht="11.25" customHeight="1">
      <c r="A56" t="s">
        <v>16</v>
      </c>
      <c r="B56" t="s">
        <v>3817</v>
      </c>
      <c r="C56" t="s">
        <v>3818</v>
      </c>
      <c r="D56" t="s">
        <v>3825</v>
      </c>
      <c r="E56" t="s">
        <v>3826</v>
      </c>
      <c r="F56" t="s">
        <v>3754</v>
      </c>
      <c r="G56" t="s">
        <v>1689</v>
      </c>
    </row>
    <row r="57" spans="1:7" ht="11.25" customHeight="1">
      <c r="A57" t="s">
        <v>16</v>
      </c>
      <c r="B57" t="s">
        <v>3817</v>
      </c>
      <c r="C57" t="s">
        <v>3818</v>
      </c>
      <c r="D57" t="s">
        <v>3827</v>
      </c>
      <c r="E57" t="s">
        <v>3828</v>
      </c>
      <c r="F57" t="s">
        <v>3719</v>
      </c>
      <c r="G57" t="s">
        <v>1692</v>
      </c>
    </row>
    <row r="58" spans="1:7" ht="11.25" customHeight="1">
      <c r="A58" t="s">
        <v>16</v>
      </c>
      <c r="B58" t="s">
        <v>3817</v>
      </c>
      <c r="C58" t="s">
        <v>3818</v>
      </c>
      <c r="D58" t="s">
        <v>3829</v>
      </c>
      <c r="E58" t="s">
        <v>3830</v>
      </c>
      <c r="F58" t="s">
        <v>3719</v>
      </c>
      <c r="G58" t="s">
        <v>1695</v>
      </c>
    </row>
    <row r="59" spans="1:7" ht="11.25" customHeight="1">
      <c r="A59" t="s">
        <v>16</v>
      </c>
      <c r="B59" t="s">
        <v>3817</v>
      </c>
      <c r="C59" t="s">
        <v>3818</v>
      </c>
      <c r="D59" t="s">
        <v>3831</v>
      </c>
      <c r="E59" t="s">
        <v>3832</v>
      </c>
      <c r="F59" t="s">
        <v>3719</v>
      </c>
      <c r="G59" t="s">
        <v>1699</v>
      </c>
    </row>
    <row r="60" spans="1:7" ht="11.25" customHeight="1">
      <c r="A60" t="s">
        <v>16</v>
      </c>
      <c r="B60" t="s">
        <v>3817</v>
      </c>
      <c r="C60" t="s">
        <v>3818</v>
      </c>
      <c r="D60" t="s">
        <v>3833</v>
      </c>
      <c r="E60" t="s">
        <v>3834</v>
      </c>
      <c r="F60" t="s">
        <v>3719</v>
      </c>
      <c r="G60" t="s">
        <v>1702</v>
      </c>
    </row>
    <row r="61" spans="1:7" ht="11.25" customHeight="1">
      <c r="A61" t="s">
        <v>16</v>
      </c>
      <c r="B61" t="s">
        <v>3817</v>
      </c>
      <c r="C61" t="s">
        <v>3818</v>
      </c>
      <c r="D61" t="s">
        <v>3835</v>
      </c>
      <c r="E61" t="s">
        <v>3836</v>
      </c>
      <c r="F61" t="s">
        <v>3719</v>
      </c>
      <c r="G61" t="s">
        <v>3837</v>
      </c>
    </row>
    <row r="62" spans="1:7" ht="11.25" customHeight="1">
      <c r="A62" t="s">
        <v>16</v>
      </c>
      <c r="B62" t="s">
        <v>3817</v>
      </c>
      <c r="C62" t="s">
        <v>3818</v>
      </c>
      <c r="D62" t="s">
        <v>3838</v>
      </c>
      <c r="E62" t="s">
        <v>3839</v>
      </c>
      <c r="F62" t="s">
        <v>3719</v>
      </c>
      <c r="G62" t="s">
        <v>3840</v>
      </c>
    </row>
    <row r="63" spans="1:7" ht="11.25" customHeight="1">
      <c r="A63" t="s">
        <v>16</v>
      </c>
      <c r="B63" t="s">
        <v>3817</v>
      </c>
      <c r="C63" t="s">
        <v>3818</v>
      </c>
      <c r="D63" t="s">
        <v>3841</v>
      </c>
      <c r="E63" t="s">
        <v>3842</v>
      </c>
      <c r="F63" t="s">
        <v>3719</v>
      </c>
      <c r="G63" t="s">
        <v>3843</v>
      </c>
    </row>
    <row r="64" spans="1:7" ht="11.25" customHeight="1">
      <c r="A64" t="s">
        <v>16</v>
      </c>
      <c r="B64" t="s">
        <v>3844</v>
      </c>
      <c r="C64" t="s">
        <v>3845</v>
      </c>
      <c r="D64" t="s">
        <v>3846</v>
      </c>
      <c r="E64" t="s">
        <v>3847</v>
      </c>
      <c r="F64" t="s">
        <v>3719</v>
      </c>
      <c r="G64" t="s">
        <v>3848</v>
      </c>
    </row>
    <row r="65" spans="1:7" ht="11.25" customHeight="1">
      <c r="A65" t="s">
        <v>16</v>
      </c>
      <c r="B65" t="s">
        <v>3844</v>
      </c>
      <c r="C65" t="s">
        <v>3845</v>
      </c>
      <c r="D65" t="s">
        <v>3849</v>
      </c>
      <c r="E65" t="s">
        <v>3850</v>
      </c>
      <c r="F65" t="s">
        <v>3719</v>
      </c>
      <c r="G65" t="s">
        <v>3851</v>
      </c>
    </row>
    <row r="66" spans="1:7" ht="11.25" customHeight="1">
      <c r="A66" t="s">
        <v>16</v>
      </c>
      <c r="B66" t="s">
        <v>3844</v>
      </c>
      <c r="C66" t="s">
        <v>3845</v>
      </c>
      <c r="D66" t="s">
        <v>3852</v>
      </c>
      <c r="E66" t="s">
        <v>3853</v>
      </c>
      <c r="F66" t="s">
        <v>3719</v>
      </c>
      <c r="G66" t="s">
        <v>3854</v>
      </c>
    </row>
    <row r="67" spans="1:7" ht="11.25" customHeight="1">
      <c r="A67" t="s">
        <v>16</v>
      </c>
      <c r="B67" t="s">
        <v>3844</v>
      </c>
      <c r="C67" t="s">
        <v>3845</v>
      </c>
      <c r="D67" t="s">
        <v>3855</v>
      </c>
      <c r="E67" t="s">
        <v>3856</v>
      </c>
      <c r="F67" t="s">
        <v>3719</v>
      </c>
      <c r="G67" t="s">
        <v>2020</v>
      </c>
    </row>
    <row r="68" spans="1:7" ht="11.25" customHeight="1">
      <c r="A68" t="s">
        <v>16</v>
      </c>
      <c r="B68" t="s">
        <v>3844</v>
      </c>
      <c r="C68" t="s">
        <v>3845</v>
      </c>
      <c r="D68" t="s">
        <v>3844</v>
      </c>
      <c r="E68" t="s">
        <v>3845</v>
      </c>
      <c r="F68" t="s">
        <v>3716</v>
      </c>
      <c r="G68" t="s">
        <v>3857</v>
      </c>
    </row>
    <row r="69" spans="1:7" ht="11.25" customHeight="1">
      <c r="A69" t="s">
        <v>16</v>
      </c>
      <c r="B69" t="s">
        <v>3844</v>
      </c>
      <c r="C69" t="s">
        <v>3845</v>
      </c>
      <c r="D69" t="s">
        <v>3858</v>
      </c>
      <c r="E69" t="s">
        <v>3859</v>
      </c>
      <c r="F69" t="s">
        <v>3719</v>
      </c>
      <c r="G69" t="s">
        <v>2223</v>
      </c>
    </row>
    <row r="70" spans="1:7" ht="11.25" customHeight="1">
      <c r="A70" t="s">
        <v>16</v>
      </c>
      <c r="B70" t="s">
        <v>3844</v>
      </c>
      <c r="C70" t="s">
        <v>3845</v>
      </c>
      <c r="D70" t="s">
        <v>3860</v>
      </c>
      <c r="E70" t="s">
        <v>3861</v>
      </c>
      <c r="F70" t="s">
        <v>3719</v>
      </c>
      <c r="G70" t="s">
        <v>3862</v>
      </c>
    </row>
    <row r="71" spans="1:7" ht="11.25" customHeight="1">
      <c r="A71" t="s">
        <v>16</v>
      </c>
      <c r="B71" t="s">
        <v>3844</v>
      </c>
      <c r="C71" t="s">
        <v>3845</v>
      </c>
      <c r="D71" t="s">
        <v>3863</v>
      </c>
      <c r="E71" t="s">
        <v>3864</v>
      </c>
      <c r="F71" t="s">
        <v>3719</v>
      </c>
      <c r="G71" t="s">
        <v>3865</v>
      </c>
    </row>
    <row r="72" spans="1:7" ht="11.25" customHeight="1">
      <c r="A72" t="s">
        <v>16</v>
      </c>
      <c r="B72" t="s">
        <v>3844</v>
      </c>
      <c r="C72" t="s">
        <v>3845</v>
      </c>
      <c r="D72" t="s">
        <v>3809</v>
      </c>
      <c r="E72" t="s">
        <v>3866</v>
      </c>
      <c r="F72" t="s">
        <v>3719</v>
      </c>
      <c r="G72" t="s">
        <v>3867</v>
      </c>
    </row>
    <row r="73" spans="1:7" ht="11.25" customHeight="1">
      <c r="A73" t="s">
        <v>16</v>
      </c>
      <c r="B73" t="s">
        <v>3844</v>
      </c>
      <c r="C73" t="s">
        <v>3845</v>
      </c>
      <c r="D73" t="s">
        <v>3868</v>
      </c>
      <c r="E73" t="s">
        <v>3869</v>
      </c>
      <c r="F73" t="s">
        <v>3719</v>
      </c>
      <c r="G73" t="s">
        <v>3870</v>
      </c>
    </row>
    <row r="74" spans="1:7" ht="11.25" customHeight="1">
      <c r="A74" t="s">
        <v>16</v>
      </c>
      <c r="B74" t="s">
        <v>3844</v>
      </c>
      <c r="C74" t="s">
        <v>3845</v>
      </c>
      <c r="D74" t="s">
        <v>3871</v>
      </c>
      <c r="E74" t="s">
        <v>3872</v>
      </c>
      <c r="F74" t="s">
        <v>3719</v>
      </c>
      <c r="G74" t="s">
        <v>3873</v>
      </c>
    </row>
    <row r="75" spans="1:7" ht="11.25" customHeight="1">
      <c r="A75" t="s">
        <v>16</v>
      </c>
      <c r="B75" t="s">
        <v>3844</v>
      </c>
      <c r="C75" t="s">
        <v>3845</v>
      </c>
      <c r="D75" t="s">
        <v>3874</v>
      </c>
      <c r="E75" t="s">
        <v>3875</v>
      </c>
      <c r="F75" t="s">
        <v>3719</v>
      </c>
      <c r="G75" t="s">
        <v>3876</v>
      </c>
    </row>
    <row r="76" spans="1:7" ht="11.25" customHeight="1">
      <c r="A76" t="s">
        <v>16</v>
      </c>
      <c r="B76" t="s">
        <v>3844</v>
      </c>
      <c r="C76" t="s">
        <v>3845</v>
      </c>
      <c r="D76" t="s">
        <v>3877</v>
      </c>
      <c r="E76" t="s">
        <v>3878</v>
      </c>
      <c r="F76" t="s">
        <v>3719</v>
      </c>
      <c r="G76" t="s">
        <v>3879</v>
      </c>
    </row>
    <row r="77" spans="1:7" ht="11.25" customHeight="1">
      <c r="A77" t="s">
        <v>16</v>
      </c>
      <c r="B77" t="s">
        <v>3844</v>
      </c>
      <c r="C77" t="s">
        <v>3845</v>
      </c>
      <c r="D77" t="s">
        <v>3880</v>
      </c>
      <c r="E77" t="s">
        <v>3881</v>
      </c>
      <c r="F77" t="s">
        <v>3719</v>
      </c>
      <c r="G77" t="s">
        <v>3882</v>
      </c>
    </row>
    <row r="78" spans="1:7" ht="11.25" customHeight="1">
      <c r="A78" t="s">
        <v>16</v>
      </c>
      <c r="B78" t="s">
        <v>3844</v>
      </c>
      <c r="C78" t="s">
        <v>3845</v>
      </c>
      <c r="D78" t="s">
        <v>3883</v>
      </c>
      <c r="E78" t="s">
        <v>3884</v>
      </c>
      <c r="F78" t="s">
        <v>3885</v>
      </c>
      <c r="G78" t="s">
        <v>3886</v>
      </c>
    </row>
    <row r="79" spans="1:7" ht="11.25" customHeight="1">
      <c r="A79" t="s">
        <v>16</v>
      </c>
      <c r="B79" t="s">
        <v>3887</v>
      </c>
      <c r="C79" t="s">
        <v>3888</v>
      </c>
      <c r="D79" t="s">
        <v>3889</v>
      </c>
      <c r="E79" t="s">
        <v>3890</v>
      </c>
      <c r="F79" t="s">
        <v>3719</v>
      </c>
      <c r="G79" t="s">
        <v>3891</v>
      </c>
    </row>
    <row r="80" spans="1:7" ht="11.25" customHeight="1">
      <c r="A80" t="s">
        <v>16</v>
      </c>
      <c r="B80" t="s">
        <v>3887</v>
      </c>
      <c r="C80" t="s">
        <v>3888</v>
      </c>
      <c r="D80" t="s">
        <v>3823</v>
      </c>
      <c r="E80" t="s">
        <v>3892</v>
      </c>
      <c r="F80" t="s">
        <v>3719</v>
      </c>
      <c r="G80" t="s">
        <v>3893</v>
      </c>
    </row>
    <row r="81" spans="1:7" ht="11.25" customHeight="1">
      <c r="A81" t="s">
        <v>16</v>
      </c>
      <c r="B81" t="s">
        <v>3887</v>
      </c>
      <c r="C81" t="s">
        <v>3888</v>
      </c>
      <c r="D81" t="s">
        <v>3894</v>
      </c>
      <c r="E81" t="s">
        <v>3895</v>
      </c>
      <c r="F81" t="s">
        <v>3719</v>
      </c>
      <c r="G81" t="s">
        <v>3896</v>
      </c>
    </row>
    <row r="82" spans="1:7" ht="11.25" customHeight="1">
      <c r="A82" t="s">
        <v>16</v>
      </c>
      <c r="B82" t="s">
        <v>3887</v>
      </c>
      <c r="C82" t="s">
        <v>3888</v>
      </c>
      <c r="D82" t="s">
        <v>3897</v>
      </c>
      <c r="E82" t="s">
        <v>3898</v>
      </c>
      <c r="F82" t="s">
        <v>3719</v>
      </c>
      <c r="G82" t="s">
        <v>3899</v>
      </c>
    </row>
    <row r="83" spans="1:7" ht="11.25" customHeight="1">
      <c r="A83" t="s">
        <v>16</v>
      </c>
      <c r="B83" t="s">
        <v>3887</v>
      </c>
      <c r="C83" t="s">
        <v>3888</v>
      </c>
      <c r="D83" t="s">
        <v>3900</v>
      </c>
      <c r="E83" t="s">
        <v>3901</v>
      </c>
      <c r="F83" t="s">
        <v>3719</v>
      </c>
      <c r="G83" t="s">
        <v>3902</v>
      </c>
    </row>
    <row r="84" spans="1:7" ht="11.25" customHeight="1">
      <c r="A84" t="s">
        <v>16</v>
      </c>
      <c r="B84" t="s">
        <v>3887</v>
      </c>
      <c r="C84" t="s">
        <v>3888</v>
      </c>
      <c r="D84" t="s">
        <v>3903</v>
      </c>
      <c r="E84" t="s">
        <v>3904</v>
      </c>
      <c r="F84" t="s">
        <v>3719</v>
      </c>
      <c r="G84" t="s">
        <v>3905</v>
      </c>
    </row>
    <row r="85" spans="1:7" ht="11.25" customHeight="1">
      <c r="A85" t="s">
        <v>16</v>
      </c>
      <c r="B85" t="s">
        <v>3887</v>
      </c>
      <c r="C85" t="s">
        <v>3888</v>
      </c>
      <c r="D85" t="s">
        <v>3887</v>
      </c>
      <c r="E85" t="s">
        <v>3888</v>
      </c>
      <c r="F85" t="s">
        <v>3716</v>
      </c>
      <c r="G85" t="s">
        <v>3906</v>
      </c>
    </row>
    <row r="86" spans="1:7" ht="11.25" customHeight="1">
      <c r="A86" t="s">
        <v>16</v>
      </c>
      <c r="B86" t="s">
        <v>3887</v>
      </c>
      <c r="C86" t="s">
        <v>3888</v>
      </c>
      <c r="D86" t="s">
        <v>3907</v>
      </c>
      <c r="E86" t="s">
        <v>3908</v>
      </c>
      <c r="F86" t="s">
        <v>3754</v>
      </c>
      <c r="G86" t="s">
        <v>3909</v>
      </c>
    </row>
    <row r="87" spans="1:7" ht="11.25" customHeight="1">
      <c r="A87" t="s">
        <v>16</v>
      </c>
      <c r="B87" t="s">
        <v>3887</v>
      </c>
      <c r="C87" t="s">
        <v>3888</v>
      </c>
      <c r="D87" t="s">
        <v>3910</v>
      </c>
      <c r="E87" t="s">
        <v>3911</v>
      </c>
      <c r="F87" t="s">
        <v>3719</v>
      </c>
      <c r="G87" t="s">
        <v>3912</v>
      </c>
    </row>
    <row r="88" spans="1:7" ht="11.25" customHeight="1">
      <c r="A88" t="s">
        <v>16</v>
      </c>
      <c r="B88" t="s">
        <v>3887</v>
      </c>
      <c r="C88" t="s">
        <v>3888</v>
      </c>
      <c r="D88" t="s">
        <v>3913</v>
      </c>
      <c r="E88" t="s">
        <v>3914</v>
      </c>
      <c r="F88" t="s">
        <v>3719</v>
      </c>
      <c r="G88" t="s">
        <v>3915</v>
      </c>
    </row>
    <row r="89" spans="1:7" ht="11.25" customHeight="1">
      <c r="A89" t="s">
        <v>16</v>
      </c>
      <c r="B89" t="s">
        <v>3887</v>
      </c>
      <c r="C89" t="s">
        <v>3888</v>
      </c>
      <c r="D89" t="s">
        <v>3916</v>
      </c>
      <c r="E89" t="s">
        <v>3917</v>
      </c>
      <c r="F89" t="s">
        <v>3719</v>
      </c>
      <c r="G89" t="s">
        <v>3918</v>
      </c>
    </row>
    <row r="90" spans="1:7" ht="11.25" customHeight="1">
      <c r="A90" t="s">
        <v>16</v>
      </c>
      <c r="B90" t="s">
        <v>3887</v>
      </c>
      <c r="C90" t="s">
        <v>3888</v>
      </c>
      <c r="D90" t="s">
        <v>3919</v>
      </c>
      <c r="E90" t="s">
        <v>3920</v>
      </c>
      <c r="F90" t="s">
        <v>3719</v>
      </c>
      <c r="G90" t="s">
        <v>3921</v>
      </c>
    </row>
    <row r="91" spans="1:7" ht="11.25" customHeight="1">
      <c r="A91" t="s">
        <v>16</v>
      </c>
      <c r="B91" t="s">
        <v>3887</v>
      </c>
      <c r="C91" t="s">
        <v>3888</v>
      </c>
      <c r="D91" t="s">
        <v>3922</v>
      </c>
      <c r="E91" t="s">
        <v>3923</v>
      </c>
      <c r="F91" t="s">
        <v>3719</v>
      </c>
      <c r="G91" t="s">
        <v>3924</v>
      </c>
    </row>
    <row r="92" spans="1:7" ht="11.25" customHeight="1">
      <c r="A92" t="s">
        <v>16</v>
      </c>
      <c r="B92" t="s">
        <v>3887</v>
      </c>
      <c r="C92" t="s">
        <v>3888</v>
      </c>
      <c r="D92" t="s">
        <v>3925</v>
      </c>
      <c r="E92" t="s">
        <v>3926</v>
      </c>
      <c r="F92" t="s">
        <v>3719</v>
      </c>
      <c r="G92" t="s">
        <v>3927</v>
      </c>
    </row>
    <row r="93" spans="1:7" ht="11.25" customHeight="1">
      <c r="A93" t="s">
        <v>16</v>
      </c>
      <c r="B93" t="s">
        <v>3887</v>
      </c>
      <c r="C93" t="s">
        <v>3888</v>
      </c>
      <c r="D93" t="s">
        <v>3928</v>
      </c>
      <c r="E93" t="s">
        <v>3929</v>
      </c>
      <c r="F93" t="s">
        <v>3719</v>
      </c>
      <c r="G93" t="s">
        <v>3930</v>
      </c>
    </row>
    <row r="94" spans="1:7" ht="11.25" customHeight="1">
      <c r="A94" t="s">
        <v>16</v>
      </c>
      <c r="B94" t="s">
        <v>3887</v>
      </c>
      <c r="C94" t="s">
        <v>3888</v>
      </c>
      <c r="D94" t="s">
        <v>3931</v>
      </c>
      <c r="E94" t="s">
        <v>3932</v>
      </c>
      <c r="F94" t="s">
        <v>3719</v>
      </c>
      <c r="G94" t="s">
        <v>3933</v>
      </c>
    </row>
    <row r="95" spans="1:7" ht="11.25" customHeight="1">
      <c r="A95" t="s">
        <v>16</v>
      </c>
      <c r="B95" t="s">
        <v>3887</v>
      </c>
      <c r="C95" t="s">
        <v>3888</v>
      </c>
      <c r="D95" t="s">
        <v>3934</v>
      </c>
      <c r="E95" t="s">
        <v>3935</v>
      </c>
      <c r="F95" t="s">
        <v>3719</v>
      </c>
      <c r="G95" t="s">
        <v>3936</v>
      </c>
    </row>
    <row r="96" spans="1:7" ht="11.25" customHeight="1">
      <c r="A96" t="s">
        <v>16</v>
      </c>
      <c r="B96" t="s">
        <v>3887</v>
      </c>
      <c r="C96" t="s">
        <v>3888</v>
      </c>
      <c r="D96" t="s">
        <v>3937</v>
      </c>
      <c r="E96" t="s">
        <v>3938</v>
      </c>
      <c r="F96" t="s">
        <v>3719</v>
      </c>
      <c r="G96" t="s">
        <v>3939</v>
      </c>
    </row>
    <row r="97" spans="1:7" ht="11.25" customHeight="1">
      <c r="A97" t="s">
        <v>16</v>
      </c>
      <c r="B97" t="s">
        <v>3940</v>
      </c>
      <c r="C97" t="s">
        <v>3941</v>
      </c>
      <c r="D97" t="s">
        <v>3750</v>
      </c>
      <c r="E97" t="s">
        <v>3942</v>
      </c>
      <c r="F97" t="s">
        <v>3719</v>
      </c>
      <c r="G97" t="s">
        <v>3943</v>
      </c>
    </row>
    <row r="98" spans="1:7" ht="11.25" customHeight="1">
      <c r="A98" t="s">
        <v>16</v>
      </c>
      <c r="B98" t="s">
        <v>3940</v>
      </c>
      <c r="C98" t="s">
        <v>3941</v>
      </c>
      <c r="D98" t="s">
        <v>3944</v>
      </c>
      <c r="E98" t="s">
        <v>3945</v>
      </c>
      <c r="F98" t="s">
        <v>3719</v>
      </c>
      <c r="G98" t="s">
        <v>3946</v>
      </c>
    </row>
    <row r="99" spans="1:7" ht="11.25" customHeight="1">
      <c r="A99" t="s">
        <v>16</v>
      </c>
      <c r="B99" t="s">
        <v>3940</v>
      </c>
      <c r="C99" t="s">
        <v>3941</v>
      </c>
      <c r="D99" t="s">
        <v>3947</v>
      </c>
      <c r="E99" t="s">
        <v>3948</v>
      </c>
      <c r="F99" t="s">
        <v>3719</v>
      </c>
      <c r="G99" t="s">
        <v>3949</v>
      </c>
    </row>
    <row r="100" spans="1:7" ht="11.25" customHeight="1">
      <c r="A100" t="s">
        <v>16</v>
      </c>
      <c r="B100" t="s">
        <v>3940</v>
      </c>
      <c r="C100" t="s">
        <v>3941</v>
      </c>
      <c r="D100" t="s">
        <v>3950</v>
      </c>
      <c r="E100" t="s">
        <v>3951</v>
      </c>
      <c r="F100" t="s">
        <v>3719</v>
      </c>
      <c r="G100" t="s">
        <v>3952</v>
      </c>
    </row>
    <row r="101" spans="1:7" ht="11.25" customHeight="1">
      <c r="A101" t="s">
        <v>16</v>
      </c>
      <c r="B101" t="s">
        <v>3940</v>
      </c>
      <c r="C101" t="s">
        <v>3941</v>
      </c>
      <c r="D101" t="s">
        <v>3940</v>
      </c>
      <c r="E101" t="s">
        <v>3941</v>
      </c>
      <c r="F101" t="s">
        <v>3716</v>
      </c>
      <c r="G101" t="s">
        <v>3953</v>
      </c>
    </row>
    <row r="102" spans="1:7" ht="11.25" customHeight="1">
      <c r="A102" t="s">
        <v>16</v>
      </c>
      <c r="B102" t="s">
        <v>3940</v>
      </c>
      <c r="C102" t="s">
        <v>3941</v>
      </c>
      <c r="D102" t="s">
        <v>3954</v>
      </c>
      <c r="E102" t="s">
        <v>3955</v>
      </c>
      <c r="F102" t="s">
        <v>3885</v>
      </c>
      <c r="G102" t="s">
        <v>3956</v>
      </c>
    </row>
    <row r="103" spans="1:7" ht="11.25" customHeight="1">
      <c r="A103" t="s">
        <v>16</v>
      </c>
      <c r="B103" t="s">
        <v>3940</v>
      </c>
      <c r="C103" t="s">
        <v>3941</v>
      </c>
      <c r="D103" t="s">
        <v>3957</v>
      </c>
      <c r="E103" t="s">
        <v>3958</v>
      </c>
      <c r="F103" t="s">
        <v>3719</v>
      </c>
      <c r="G103" t="s">
        <v>3959</v>
      </c>
    </row>
    <row r="104" spans="1:7" ht="11.25" customHeight="1">
      <c r="A104" t="s">
        <v>16</v>
      </c>
      <c r="B104" t="s">
        <v>3940</v>
      </c>
      <c r="C104" t="s">
        <v>3941</v>
      </c>
      <c r="D104" t="s">
        <v>3960</v>
      </c>
      <c r="E104" t="s">
        <v>3961</v>
      </c>
      <c r="F104" t="s">
        <v>3754</v>
      </c>
      <c r="G104" t="s">
        <v>3962</v>
      </c>
    </row>
    <row r="105" spans="1:7" ht="11.25" customHeight="1">
      <c r="A105" t="s">
        <v>16</v>
      </c>
      <c r="B105" t="s">
        <v>3940</v>
      </c>
      <c r="C105" t="s">
        <v>3941</v>
      </c>
      <c r="D105" t="s">
        <v>3963</v>
      </c>
      <c r="E105" t="s">
        <v>3964</v>
      </c>
      <c r="F105" t="s">
        <v>3754</v>
      </c>
      <c r="G105" t="s">
        <v>3965</v>
      </c>
    </row>
    <row r="106" spans="1:7" ht="11.25" customHeight="1">
      <c r="A106" t="s">
        <v>16</v>
      </c>
      <c r="B106" t="s">
        <v>3940</v>
      </c>
      <c r="C106" t="s">
        <v>3941</v>
      </c>
      <c r="D106" t="s">
        <v>3966</v>
      </c>
      <c r="E106" t="s">
        <v>3967</v>
      </c>
      <c r="F106" t="s">
        <v>3754</v>
      </c>
      <c r="G106" t="s">
        <v>3968</v>
      </c>
    </row>
    <row r="107" spans="1:7" ht="11.25" customHeight="1">
      <c r="A107" t="s">
        <v>16</v>
      </c>
      <c r="B107" t="s">
        <v>3940</v>
      </c>
      <c r="C107" t="s">
        <v>3941</v>
      </c>
      <c r="D107" t="s">
        <v>3969</v>
      </c>
      <c r="E107" t="s">
        <v>3970</v>
      </c>
      <c r="F107" t="s">
        <v>3719</v>
      </c>
      <c r="G107" t="s">
        <v>3971</v>
      </c>
    </row>
    <row r="108" spans="1:7" ht="11.25" customHeight="1">
      <c r="A108" t="s">
        <v>16</v>
      </c>
      <c r="B108" t="s">
        <v>3940</v>
      </c>
      <c r="C108" t="s">
        <v>3941</v>
      </c>
      <c r="D108" t="s">
        <v>3972</v>
      </c>
      <c r="E108" t="s">
        <v>3973</v>
      </c>
      <c r="F108" t="s">
        <v>3719</v>
      </c>
      <c r="G108" t="s">
        <v>3974</v>
      </c>
    </row>
    <row r="109" spans="1:7" ht="11.25" customHeight="1">
      <c r="A109" t="s">
        <v>16</v>
      </c>
      <c r="B109" t="s">
        <v>3940</v>
      </c>
      <c r="C109" t="s">
        <v>3941</v>
      </c>
      <c r="D109" t="s">
        <v>3975</v>
      </c>
      <c r="E109" t="s">
        <v>3976</v>
      </c>
      <c r="F109" t="s">
        <v>3719</v>
      </c>
      <c r="G109" t="s">
        <v>3977</v>
      </c>
    </row>
    <row r="110" spans="1:7" ht="11.25" customHeight="1">
      <c r="A110" t="s">
        <v>16</v>
      </c>
      <c r="B110" t="s">
        <v>3940</v>
      </c>
      <c r="C110" t="s">
        <v>3941</v>
      </c>
      <c r="D110" t="s">
        <v>3978</v>
      </c>
      <c r="E110" t="s">
        <v>3979</v>
      </c>
      <c r="F110" t="s">
        <v>3719</v>
      </c>
      <c r="G110" t="s">
        <v>3980</v>
      </c>
    </row>
    <row r="111" spans="1:7" ht="11.25" customHeight="1">
      <c r="A111" t="s">
        <v>16</v>
      </c>
      <c r="B111" t="s">
        <v>3940</v>
      </c>
      <c r="C111" t="s">
        <v>3941</v>
      </c>
      <c r="D111" t="s">
        <v>3981</v>
      </c>
      <c r="E111" t="s">
        <v>3982</v>
      </c>
      <c r="F111" t="s">
        <v>3719</v>
      </c>
      <c r="G111" t="s">
        <v>3983</v>
      </c>
    </row>
    <row r="112" spans="1:7" ht="11.25" customHeight="1">
      <c r="A112" t="s">
        <v>16</v>
      </c>
      <c r="B112" t="s">
        <v>99</v>
      </c>
      <c r="C112" t="s">
        <v>3984</v>
      </c>
      <c r="D112" t="s">
        <v>3985</v>
      </c>
      <c r="E112" t="s">
        <v>3986</v>
      </c>
      <c r="F112" t="s">
        <v>3719</v>
      </c>
      <c r="G112" t="s">
        <v>3987</v>
      </c>
    </row>
    <row r="113" spans="1:7" ht="11.25" customHeight="1">
      <c r="A113" t="s">
        <v>16</v>
      </c>
      <c r="B113" t="s">
        <v>99</v>
      </c>
      <c r="C113" t="s">
        <v>3984</v>
      </c>
      <c r="D113" t="s">
        <v>3750</v>
      </c>
      <c r="E113" t="s">
        <v>3988</v>
      </c>
      <c r="F113" t="s">
        <v>3719</v>
      </c>
      <c r="G113" t="s">
        <v>3989</v>
      </c>
    </row>
    <row r="114" spans="1:7" ht="11.25" customHeight="1">
      <c r="A114" t="s">
        <v>16</v>
      </c>
      <c r="B114" t="s">
        <v>99</v>
      </c>
      <c r="C114" t="s">
        <v>3984</v>
      </c>
      <c r="D114" t="s">
        <v>3990</v>
      </c>
      <c r="E114" t="s">
        <v>3991</v>
      </c>
      <c r="F114" t="s">
        <v>3719</v>
      </c>
      <c r="G114" t="s">
        <v>3992</v>
      </c>
    </row>
    <row r="115" spans="1:7" ht="11.25" customHeight="1">
      <c r="A115" t="s">
        <v>16</v>
      </c>
      <c r="B115" t="s">
        <v>99</v>
      </c>
      <c r="C115" t="s">
        <v>3984</v>
      </c>
      <c r="D115" t="s">
        <v>99</v>
      </c>
      <c r="E115" t="s">
        <v>3984</v>
      </c>
      <c r="F115" t="s">
        <v>3716</v>
      </c>
      <c r="G115" t="s">
        <v>3993</v>
      </c>
    </row>
    <row r="116" spans="1:7" ht="11.25" customHeight="1">
      <c r="A116" t="s">
        <v>16</v>
      </c>
      <c r="B116" t="s">
        <v>99</v>
      </c>
      <c r="C116" t="s">
        <v>3984</v>
      </c>
      <c r="D116" t="s">
        <v>3994</v>
      </c>
      <c r="E116" t="s">
        <v>3995</v>
      </c>
      <c r="F116" t="s">
        <v>3754</v>
      </c>
      <c r="G116" t="s">
        <v>3996</v>
      </c>
    </row>
    <row r="117" spans="1:7" ht="11.25" customHeight="1">
      <c r="A117" t="s">
        <v>16</v>
      </c>
      <c r="B117" t="s">
        <v>99</v>
      </c>
      <c r="C117" t="s">
        <v>3984</v>
      </c>
      <c r="D117" t="s">
        <v>3997</v>
      </c>
      <c r="E117" t="s">
        <v>3998</v>
      </c>
      <c r="F117" t="s">
        <v>3719</v>
      </c>
      <c r="G117" t="s">
        <v>3999</v>
      </c>
    </row>
    <row r="118" spans="1:7" ht="11.25" customHeight="1">
      <c r="A118" t="s">
        <v>16</v>
      </c>
      <c r="B118" t="s">
        <v>99</v>
      </c>
      <c r="C118" t="s">
        <v>3984</v>
      </c>
      <c r="D118" t="s">
        <v>4000</v>
      </c>
      <c r="E118" t="s">
        <v>4001</v>
      </c>
      <c r="F118" t="s">
        <v>3719</v>
      </c>
      <c r="G118" t="s">
        <v>4002</v>
      </c>
    </row>
    <row r="119" spans="1:7" ht="11.25" customHeight="1">
      <c r="A119" t="s">
        <v>16</v>
      </c>
      <c r="B119" t="s">
        <v>99</v>
      </c>
      <c r="C119" t="s">
        <v>3984</v>
      </c>
      <c r="D119" t="s">
        <v>4003</v>
      </c>
      <c r="E119" t="s">
        <v>4004</v>
      </c>
      <c r="F119" t="s">
        <v>3719</v>
      </c>
      <c r="G119" t="s">
        <v>4005</v>
      </c>
    </row>
    <row r="120" spans="1:7" ht="11.25" customHeight="1">
      <c r="A120" t="s">
        <v>16</v>
      </c>
      <c r="B120" t="s">
        <v>99</v>
      </c>
      <c r="C120" t="s">
        <v>3984</v>
      </c>
      <c r="D120" t="s">
        <v>100</v>
      </c>
      <c r="E120" t="s">
        <v>101</v>
      </c>
      <c r="F120" t="s">
        <v>3719</v>
      </c>
      <c r="G120" t="s">
        <v>98</v>
      </c>
    </row>
    <row r="121" spans="1:7" ht="11.25" customHeight="1">
      <c r="A121" t="s">
        <v>16</v>
      </c>
      <c r="B121" t="s">
        <v>99</v>
      </c>
      <c r="C121" t="s">
        <v>3984</v>
      </c>
      <c r="D121" t="s">
        <v>4006</v>
      </c>
      <c r="E121" t="s">
        <v>4007</v>
      </c>
      <c r="F121" t="s">
        <v>3719</v>
      </c>
      <c r="G121" t="s">
        <v>4008</v>
      </c>
    </row>
    <row r="122" spans="1:7" ht="11.25" customHeight="1">
      <c r="A122" t="s">
        <v>16</v>
      </c>
      <c r="B122" t="s">
        <v>99</v>
      </c>
      <c r="C122" t="s">
        <v>3984</v>
      </c>
      <c r="D122" t="s">
        <v>4009</v>
      </c>
      <c r="E122" t="s">
        <v>4010</v>
      </c>
      <c r="F122" t="s">
        <v>3719</v>
      </c>
      <c r="G122" t="s">
        <v>4011</v>
      </c>
    </row>
    <row r="123" spans="1:7" ht="11.25" customHeight="1">
      <c r="A123" t="s">
        <v>16</v>
      </c>
      <c r="B123" t="s">
        <v>99</v>
      </c>
      <c r="C123" t="s">
        <v>3984</v>
      </c>
      <c r="D123" t="s">
        <v>4012</v>
      </c>
      <c r="E123" t="s">
        <v>4013</v>
      </c>
      <c r="F123" t="s">
        <v>3719</v>
      </c>
      <c r="G123" t="s">
        <v>4014</v>
      </c>
    </row>
    <row r="124" spans="1:7" ht="11.25" customHeight="1">
      <c r="A124" t="s">
        <v>16</v>
      </c>
      <c r="B124" t="s">
        <v>99</v>
      </c>
      <c r="C124" t="s">
        <v>3984</v>
      </c>
      <c r="D124" t="s">
        <v>4015</v>
      </c>
      <c r="E124" t="s">
        <v>4016</v>
      </c>
      <c r="F124" t="s">
        <v>3719</v>
      </c>
      <c r="G124" t="s">
        <v>4017</v>
      </c>
    </row>
    <row r="125" spans="1:7" ht="11.25" customHeight="1">
      <c r="A125" t="s">
        <v>16</v>
      </c>
      <c r="B125" t="s">
        <v>99</v>
      </c>
      <c r="C125" t="s">
        <v>3984</v>
      </c>
      <c r="D125" t="s">
        <v>4018</v>
      </c>
      <c r="E125" t="s">
        <v>4019</v>
      </c>
      <c r="F125" t="s">
        <v>3719</v>
      </c>
      <c r="G125" t="s">
        <v>4020</v>
      </c>
    </row>
    <row r="126" spans="1:7" ht="11.25" customHeight="1">
      <c r="A126" t="s">
        <v>16</v>
      </c>
      <c r="B126" t="s">
        <v>99</v>
      </c>
      <c r="C126" t="s">
        <v>3984</v>
      </c>
      <c r="D126" t="s">
        <v>4021</v>
      </c>
      <c r="E126" t="s">
        <v>4022</v>
      </c>
      <c r="F126" t="s">
        <v>3719</v>
      </c>
      <c r="G126" t="s">
        <v>4023</v>
      </c>
    </row>
    <row r="127" spans="1:7" ht="11.25" customHeight="1">
      <c r="A127" t="s">
        <v>16</v>
      </c>
      <c r="B127" t="s">
        <v>4024</v>
      </c>
      <c r="C127" t="s">
        <v>4025</v>
      </c>
      <c r="D127" t="s">
        <v>4026</v>
      </c>
      <c r="E127" t="s">
        <v>4027</v>
      </c>
      <c r="F127" t="s">
        <v>3719</v>
      </c>
      <c r="G127" t="s">
        <v>4028</v>
      </c>
    </row>
    <row r="128" spans="1:7" ht="11.25" customHeight="1">
      <c r="A128" t="s">
        <v>16</v>
      </c>
      <c r="B128" t="s">
        <v>4024</v>
      </c>
      <c r="C128" t="s">
        <v>4025</v>
      </c>
      <c r="D128" t="s">
        <v>4029</v>
      </c>
      <c r="E128" t="s">
        <v>4030</v>
      </c>
      <c r="F128" t="s">
        <v>3719</v>
      </c>
      <c r="G128" t="s">
        <v>4031</v>
      </c>
    </row>
    <row r="129" spans="1:7" ht="11.25" customHeight="1">
      <c r="A129" t="s">
        <v>16</v>
      </c>
      <c r="B129" t="s">
        <v>4024</v>
      </c>
      <c r="C129" t="s">
        <v>4025</v>
      </c>
      <c r="D129" t="s">
        <v>4032</v>
      </c>
      <c r="E129" t="s">
        <v>4033</v>
      </c>
      <c r="F129" t="s">
        <v>3719</v>
      </c>
      <c r="G129" t="s">
        <v>4034</v>
      </c>
    </row>
    <row r="130" spans="1:7" ht="11.25" customHeight="1">
      <c r="A130" t="s">
        <v>16</v>
      </c>
      <c r="B130" t="s">
        <v>4024</v>
      </c>
      <c r="C130" t="s">
        <v>4025</v>
      </c>
      <c r="D130" t="s">
        <v>4035</v>
      </c>
      <c r="E130" t="s">
        <v>4036</v>
      </c>
      <c r="F130" t="s">
        <v>3719</v>
      </c>
      <c r="G130" t="s">
        <v>4037</v>
      </c>
    </row>
    <row r="131" spans="1:7" ht="11.25" customHeight="1">
      <c r="A131" t="s">
        <v>16</v>
      </c>
      <c r="B131" t="s">
        <v>4024</v>
      </c>
      <c r="C131" t="s">
        <v>4025</v>
      </c>
      <c r="D131" t="s">
        <v>4038</v>
      </c>
      <c r="E131" t="s">
        <v>4039</v>
      </c>
      <c r="F131" t="s">
        <v>3719</v>
      </c>
      <c r="G131" t="s">
        <v>4040</v>
      </c>
    </row>
    <row r="132" spans="1:7" ht="11.25" customHeight="1">
      <c r="A132" t="s">
        <v>16</v>
      </c>
      <c r="B132" t="s">
        <v>4024</v>
      </c>
      <c r="C132" t="s">
        <v>4025</v>
      </c>
      <c r="D132" t="s">
        <v>4024</v>
      </c>
      <c r="E132" t="s">
        <v>4025</v>
      </c>
      <c r="F132" t="s">
        <v>3716</v>
      </c>
      <c r="G132" t="s">
        <v>4041</v>
      </c>
    </row>
    <row r="133" spans="1:7" ht="11.25" customHeight="1">
      <c r="A133" t="s">
        <v>16</v>
      </c>
      <c r="B133" t="s">
        <v>4024</v>
      </c>
      <c r="C133" t="s">
        <v>4025</v>
      </c>
      <c r="D133" t="s">
        <v>4042</v>
      </c>
      <c r="E133" t="s">
        <v>4043</v>
      </c>
      <c r="F133" t="s">
        <v>3885</v>
      </c>
      <c r="G133" t="s">
        <v>4044</v>
      </c>
    </row>
    <row r="134" spans="1:7" ht="11.25" customHeight="1">
      <c r="A134" t="s">
        <v>16</v>
      </c>
      <c r="B134" t="s">
        <v>4024</v>
      </c>
      <c r="C134" t="s">
        <v>4025</v>
      </c>
      <c r="D134" t="s">
        <v>4045</v>
      </c>
      <c r="E134" t="s">
        <v>4046</v>
      </c>
      <c r="F134" t="s">
        <v>3719</v>
      </c>
      <c r="G134" t="s">
        <v>4047</v>
      </c>
    </row>
    <row r="135" spans="1:7" ht="11.25" customHeight="1">
      <c r="A135" t="s">
        <v>16</v>
      </c>
      <c r="B135" t="s">
        <v>4024</v>
      </c>
      <c r="C135" t="s">
        <v>4025</v>
      </c>
      <c r="D135" t="s">
        <v>100</v>
      </c>
      <c r="E135" t="s">
        <v>4048</v>
      </c>
      <c r="F135" t="s">
        <v>3719</v>
      </c>
      <c r="G135" t="s">
        <v>4049</v>
      </c>
    </row>
    <row r="136" spans="1:7" ht="11.25" customHeight="1">
      <c r="A136" t="s">
        <v>16</v>
      </c>
      <c r="B136" t="s">
        <v>4024</v>
      </c>
      <c r="C136" t="s">
        <v>4025</v>
      </c>
      <c r="D136" t="s">
        <v>4050</v>
      </c>
      <c r="E136" t="s">
        <v>4051</v>
      </c>
      <c r="F136" t="s">
        <v>3719</v>
      </c>
      <c r="G136" t="s">
        <v>4052</v>
      </c>
    </row>
    <row r="137" spans="1:7" ht="11.25" customHeight="1">
      <c r="A137" t="s">
        <v>16</v>
      </c>
      <c r="B137" t="s">
        <v>4024</v>
      </c>
      <c r="C137" t="s">
        <v>4025</v>
      </c>
      <c r="D137" t="s">
        <v>4053</v>
      </c>
      <c r="E137" t="s">
        <v>4054</v>
      </c>
      <c r="F137" t="s">
        <v>3719</v>
      </c>
      <c r="G137" t="s">
        <v>4055</v>
      </c>
    </row>
    <row r="138" spans="1:7" ht="11.25" customHeight="1">
      <c r="A138" t="s">
        <v>16</v>
      </c>
      <c r="B138" t="s">
        <v>4024</v>
      </c>
      <c r="C138" t="s">
        <v>4025</v>
      </c>
      <c r="D138" t="s">
        <v>3771</v>
      </c>
      <c r="E138" t="s">
        <v>4056</v>
      </c>
      <c r="F138" t="s">
        <v>3719</v>
      </c>
      <c r="G138" t="s">
        <v>4057</v>
      </c>
    </row>
    <row r="139" spans="1:7" ht="11.25" customHeight="1">
      <c r="A139" t="s">
        <v>16</v>
      </c>
      <c r="B139" t="s">
        <v>4024</v>
      </c>
      <c r="C139" t="s">
        <v>4025</v>
      </c>
      <c r="D139" t="s">
        <v>4058</v>
      </c>
      <c r="E139" t="s">
        <v>4059</v>
      </c>
      <c r="F139" t="s">
        <v>3719</v>
      </c>
      <c r="G139" t="s">
        <v>4060</v>
      </c>
    </row>
    <row r="140" spans="1:7" ht="11.25" customHeight="1">
      <c r="A140" t="s">
        <v>16</v>
      </c>
      <c r="B140" t="s">
        <v>4024</v>
      </c>
      <c r="C140" t="s">
        <v>4025</v>
      </c>
      <c r="D140" t="s">
        <v>4061</v>
      </c>
      <c r="E140" t="s">
        <v>4062</v>
      </c>
      <c r="F140" t="s">
        <v>3719</v>
      </c>
      <c r="G140" t="s">
        <v>4063</v>
      </c>
    </row>
    <row r="141" spans="1:7" ht="11.25" customHeight="1">
      <c r="A141" t="s">
        <v>16</v>
      </c>
      <c r="B141" t="s">
        <v>4064</v>
      </c>
      <c r="C141" t="s">
        <v>4065</v>
      </c>
      <c r="D141" t="s">
        <v>4066</v>
      </c>
      <c r="E141" t="s">
        <v>4067</v>
      </c>
      <c r="F141" t="s">
        <v>3719</v>
      </c>
      <c r="G141" t="s">
        <v>4068</v>
      </c>
    </row>
    <row r="142" spans="1:7" ht="11.25" customHeight="1">
      <c r="A142" t="s">
        <v>16</v>
      </c>
      <c r="B142" t="s">
        <v>4064</v>
      </c>
      <c r="C142" t="s">
        <v>4065</v>
      </c>
      <c r="D142" t="s">
        <v>4069</v>
      </c>
      <c r="E142" t="s">
        <v>4070</v>
      </c>
      <c r="F142" t="s">
        <v>3719</v>
      </c>
      <c r="G142" t="s">
        <v>4071</v>
      </c>
    </row>
    <row r="143" spans="1:7" ht="11.25" customHeight="1">
      <c r="A143" t="s">
        <v>16</v>
      </c>
      <c r="B143" t="s">
        <v>4064</v>
      </c>
      <c r="C143" t="s">
        <v>4065</v>
      </c>
      <c r="D143" t="s">
        <v>3950</v>
      </c>
      <c r="E143" t="s">
        <v>4072</v>
      </c>
      <c r="F143" t="s">
        <v>3719</v>
      </c>
      <c r="G143" t="s">
        <v>4073</v>
      </c>
    </row>
    <row r="144" spans="1:7" ht="11.25" customHeight="1">
      <c r="A144" t="s">
        <v>16</v>
      </c>
      <c r="B144" t="s">
        <v>4064</v>
      </c>
      <c r="C144" t="s">
        <v>4065</v>
      </c>
      <c r="D144" t="s">
        <v>4074</v>
      </c>
      <c r="E144" t="s">
        <v>4075</v>
      </c>
      <c r="F144" t="s">
        <v>3719</v>
      </c>
      <c r="G144" t="s">
        <v>4076</v>
      </c>
    </row>
    <row r="145" spans="1:7" ht="11.25" customHeight="1">
      <c r="A145" t="s">
        <v>16</v>
      </c>
      <c r="B145" t="s">
        <v>4064</v>
      </c>
      <c r="C145" t="s">
        <v>4065</v>
      </c>
      <c r="D145" t="s">
        <v>4077</v>
      </c>
      <c r="E145" t="s">
        <v>4078</v>
      </c>
      <c r="F145" t="s">
        <v>3719</v>
      </c>
      <c r="G145" t="s">
        <v>4079</v>
      </c>
    </row>
    <row r="146" spans="1:7" ht="11.25" customHeight="1">
      <c r="A146" t="s">
        <v>16</v>
      </c>
      <c r="B146" t="s">
        <v>4064</v>
      </c>
      <c r="C146" t="s">
        <v>4065</v>
      </c>
      <c r="D146" t="s">
        <v>4064</v>
      </c>
      <c r="E146" t="s">
        <v>4065</v>
      </c>
      <c r="F146" t="s">
        <v>3716</v>
      </c>
      <c r="G146" t="s">
        <v>4080</v>
      </c>
    </row>
    <row r="147" spans="1:7" ht="11.25" customHeight="1">
      <c r="A147" t="s">
        <v>16</v>
      </c>
      <c r="B147" t="s">
        <v>4064</v>
      </c>
      <c r="C147" t="s">
        <v>4065</v>
      </c>
      <c r="D147" t="s">
        <v>4081</v>
      </c>
      <c r="E147" t="s">
        <v>4082</v>
      </c>
      <c r="F147" t="s">
        <v>3719</v>
      </c>
      <c r="G147" t="s">
        <v>4083</v>
      </c>
    </row>
    <row r="148" spans="1:7" ht="11.25" customHeight="1">
      <c r="A148" t="s">
        <v>16</v>
      </c>
      <c r="B148" t="s">
        <v>4064</v>
      </c>
      <c r="C148" t="s">
        <v>4065</v>
      </c>
      <c r="D148" t="s">
        <v>4084</v>
      </c>
      <c r="E148" t="s">
        <v>4085</v>
      </c>
      <c r="F148" t="s">
        <v>3719</v>
      </c>
      <c r="G148" t="s">
        <v>4086</v>
      </c>
    </row>
    <row r="149" spans="1:7" ht="11.25" customHeight="1">
      <c r="A149" t="s">
        <v>16</v>
      </c>
      <c r="B149" t="s">
        <v>4064</v>
      </c>
      <c r="C149" t="s">
        <v>4065</v>
      </c>
      <c r="D149" t="s">
        <v>4087</v>
      </c>
      <c r="E149" t="s">
        <v>4088</v>
      </c>
      <c r="F149" t="s">
        <v>3719</v>
      </c>
      <c r="G149" t="s">
        <v>4089</v>
      </c>
    </row>
    <row r="150" spans="1:7" ht="11.25" customHeight="1">
      <c r="A150" t="s">
        <v>16</v>
      </c>
      <c r="B150" t="s">
        <v>4064</v>
      </c>
      <c r="C150" t="s">
        <v>4065</v>
      </c>
      <c r="D150" t="s">
        <v>3975</v>
      </c>
      <c r="E150" t="s">
        <v>4090</v>
      </c>
      <c r="F150" t="s">
        <v>3719</v>
      </c>
      <c r="G150" t="s">
        <v>4091</v>
      </c>
    </row>
    <row r="151" spans="1:7" ht="11.25" customHeight="1">
      <c r="A151" t="s">
        <v>16</v>
      </c>
      <c r="B151" t="s">
        <v>4064</v>
      </c>
      <c r="C151" t="s">
        <v>4065</v>
      </c>
      <c r="D151" t="s">
        <v>4092</v>
      </c>
      <c r="E151" t="s">
        <v>4093</v>
      </c>
      <c r="F151" t="s">
        <v>3885</v>
      </c>
      <c r="G151" t="s">
        <v>4094</v>
      </c>
    </row>
    <row r="152" spans="1:7" ht="11.25" customHeight="1">
      <c r="A152" t="s">
        <v>16</v>
      </c>
      <c r="B152" t="s">
        <v>4064</v>
      </c>
      <c r="C152" t="s">
        <v>4065</v>
      </c>
      <c r="D152" t="s">
        <v>4095</v>
      </c>
      <c r="E152" t="s">
        <v>4096</v>
      </c>
      <c r="F152" t="s">
        <v>3719</v>
      </c>
      <c r="G152" t="s">
        <v>4097</v>
      </c>
    </row>
    <row r="153" spans="1:7" ht="11.25" customHeight="1">
      <c r="A153" t="s">
        <v>16</v>
      </c>
      <c r="B153" t="s">
        <v>4064</v>
      </c>
      <c r="C153" t="s">
        <v>4065</v>
      </c>
      <c r="D153" t="s">
        <v>4098</v>
      </c>
      <c r="E153" t="s">
        <v>4099</v>
      </c>
      <c r="F153" t="s">
        <v>3719</v>
      </c>
      <c r="G153" t="s">
        <v>4100</v>
      </c>
    </row>
    <row r="154" spans="1:7" ht="11.25" customHeight="1">
      <c r="A154" t="s">
        <v>16</v>
      </c>
      <c r="B154" t="s">
        <v>4064</v>
      </c>
      <c r="C154" t="s">
        <v>4065</v>
      </c>
      <c r="D154" t="s">
        <v>4101</v>
      </c>
      <c r="E154" t="s">
        <v>4102</v>
      </c>
      <c r="F154" t="s">
        <v>3719</v>
      </c>
      <c r="G154" t="s">
        <v>4103</v>
      </c>
    </row>
    <row r="155" spans="1:7" ht="11.25" customHeight="1">
      <c r="A155" t="s">
        <v>16</v>
      </c>
      <c r="B155" t="s">
        <v>4064</v>
      </c>
      <c r="C155" t="s">
        <v>4065</v>
      </c>
      <c r="D155" t="s">
        <v>4104</v>
      </c>
      <c r="E155" t="s">
        <v>4105</v>
      </c>
      <c r="F155" t="s">
        <v>3719</v>
      </c>
      <c r="G155" t="s">
        <v>4106</v>
      </c>
    </row>
    <row r="156" spans="1:7" ht="11.25" customHeight="1">
      <c r="A156" t="s">
        <v>16</v>
      </c>
      <c r="B156" t="s">
        <v>4064</v>
      </c>
      <c r="C156" t="s">
        <v>4065</v>
      </c>
      <c r="D156" t="s">
        <v>3928</v>
      </c>
      <c r="E156" t="s">
        <v>4107</v>
      </c>
      <c r="F156" t="s">
        <v>3719</v>
      </c>
      <c r="G156" t="s">
        <v>4108</v>
      </c>
    </row>
    <row r="157" spans="1:7" ht="11.25" customHeight="1">
      <c r="A157" t="s">
        <v>16</v>
      </c>
      <c r="B157" t="s">
        <v>4064</v>
      </c>
      <c r="C157" t="s">
        <v>4065</v>
      </c>
      <c r="D157" t="s">
        <v>3931</v>
      </c>
      <c r="E157" t="s">
        <v>4109</v>
      </c>
      <c r="F157" t="s">
        <v>3719</v>
      </c>
      <c r="G157" t="s">
        <v>4110</v>
      </c>
    </row>
    <row r="158" spans="1:7" ht="11.25" customHeight="1">
      <c r="A158" t="s">
        <v>16</v>
      </c>
      <c r="B158" t="s">
        <v>4064</v>
      </c>
      <c r="C158" t="s">
        <v>4065</v>
      </c>
      <c r="D158" t="s">
        <v>4111</v>
      </c>
      <c r="E158" t="s">
        <v>4112</v>
      </c>
      <c r="F158" t="s">
        <v>3719</v>
      </c>
      <c r="G158" t="s">
        <v>4113</v>
      </c>
    </row>
    <row r="159" spans="1:7" ht="11.25" customHeight="1">
      <c r="A159" t="s">
        <v>16</v>
      </c>
      <c r="B159" t="s">
        <v>4064</v>
      </c>
      <c r="C159" t="s">
        <v>4065</v>
      </c>
      <c r="D159" t="s">
        <v>4114</v>
      </c>
      <c r="E159" t="s">
        <v>4115</v>
      </c>
      <c r="F159" t="s">
        <v>3719</v>
      </c>
      <c r="G159" t="s">
        <v>4116</v>
      </c>
    </row>
    <row r="160" spans="1:7" ht="11.25" customHeight="1">
      <c r="A160" t="s">
        <v>16</v>
      </c>
      <c r="B160" t="s">
        <v>4064</v>
      </c>
      <c r="C160" t="s">
        <v>4065</v>
      </c>
      <c r="D160" t="s">
        <v>4117</v>
      </c>
      <c r="E160" t="s">
        <v>4118</v>
      </c>
      <c r="F160" t="s">
        <v>3719</v>
      </c>
      <c r="G160" t="s">
        <v>4119</v>
      </c>
    </row>
    <row r="161" spans="1:7" ht="11.25" customHeight="1">
      <c r="A161" t="s">
        <v>16</v>
      </c>
      <c r="B161" t="s">
        <v>4120</v>
      </c>
      <c r="C161" t="s">
        <v>4121</v>
      </c>
      <c r="D161" t="s">
        <v>4122</v>
      </c>
      <c r="E161" t="s">
        <v>4123</v>
      </c>
      <c r="F161" t="s">
        <v>3719</v>
      </c>
      <c r="G161" t="s">
        <v>4124</v>
      </c>
    </row>
    <row r="162" spans="1:7" ht="11.25" customHeight="1">
      <c r="A162" t="s">
        <v>16</v>
      </c>
      <c r="B162" t="s">
        <v>4120</v>
      </c>
      <c r="C162" t="s">
        <v>4121</v>
      </c>
      <c r="D162" t="s">
        <v>4125</v>
      </c>
      <c r="E162" t="s">
        <v>4126</v>
      </c>
      <c r="F162" t="s">
        <v>3719</v>
      </c>
      <c r="G162" t="s">
        <v>4127</v>
      </c>
    </row>
    <row r="163" spans="1:7" ht="11.25" customHeight="1">
      <c r="A163" t="s">
        <v>16</v>
      </c>
      <c r="B163" t="s">
        <v>4120</v>
      </c>
      <c r="C163" t="s">
        <v>4121</v>
      </c>
      <c r="D163" t="s">
        <v>4128</v>
      </c>
      <c r="E163" t="s">
        <v>4129</v>
      </c>
      <c r="F163" t="s">
        <v>3719</v>
      </c>
      <c r="G163" t="s">
        <v>4130</v>
      </c>
    </row>
    <row r="164" spans="1:7" ht="11.25" customHeight="1">
      <c r="A164" t="s">
        <v>16</v>
      </c>
      <c r="B164" t="s">
        <v>4120</v>
      </c>
      <c r="C164" t="s">
        <v>4121</v>
      </c>
      <c r="D164" t="s">
        <v>4131</v>
      </c>
      <c r="E164" t="s">
        <v>4132</v>
      </c>
      <c r="F164" t="s">
        <v>3719</v>
      </c>
      <c r="G164" t="s">
        <v>4133</v>
      </c>
    </row>
    <row r="165" spans="1:7" ht="11.25" customHeight="1">
      <c r="A165" t="s">
        <v>16</v>
      </c>
      <c r="B165" t="s">
        <v>4120</v>
      </c>
      <c r="C165" t="s">
        <v>4121</v>
      </c>
      <c r="D165" t="s">
        <v>4042</v>
      </c>
      <c r="E165" t="s">
        <v>4134</v>
      </c>
      <c r="F165" t="s">
        <v>3719</v>
      </c>
      <c r="G165" t="s">
        <v>4135</v>
      </c>
    </row>
    <row r="166" spans="1:7" ht="11.25" customHeight="1">
      <c r="A166" t="s">
        <v>16</v>
      </c>
      <c r="B166" t="s">
        <v>4120</v>
      </c>
      <c r="C166" t="s">
        <v>4121</v>
      </c>
      <c r="D166" t="s">
        <v>4136</v>
      </c>
      <c r="E166" t="s">
        <v>4137</v>
      </c>
      <c r="F166" t="s">
        <v>3719</v>
      </c>
      <c r="G166" t="s">
        <v>4138</v>
      </c>
    </row>
    <row r="167" spans="1:7" ht="11.25" customHeight="1">
      <c r="A167" t="s">
        <v>16</v>
      </c>
      <c r="B167" t="s">
        <v>4120</v>
      </c>
      <c r="C167" t="s">
        <v>4121</v>
      </c>
      <c r="D167" t="s">
        <v>4120</v>
      </c>
      <c r="E167" t="s">
        <v>4121</v>
      </c>
      <c r="F167" t="s">
        <v>3716</v>
      </c>
      <c r="G167" t="s">
        <v>4139</v>
      </c>
    </row>
    <row r="168" spans="1:7" ht="11.25" customHeight="1">
      <c r="A168" t="s">
        <v>16</v>
      </c>
      <c r="B168" t="s">
        <v>4120</v>
      </c>
      <c r="C168" t="s">
        <v>4121</v>
      </c>
      <c r="D168" t="s">
        <v>4140</v>
      </c>
      <c r="E168" t="s">
        <v>4141</v>
      </c>
      <c r="F168" t="s">
        <v>3719</v>
      </c>
      <c r="G168" t="s">
        <v>4142</v>
      </c>
    </row>
    <row r="169" spans="1:7" ht="11.25" customHeight="1">
      <c r="A169" t="s">
        <v>16</v>
      </c>
      <c r="B169" t="s">
        <v>4120</v>
      </c>
      <c r="C169" t="s">
        <v>4121</v>
      </c>
      <c r="D169" t="s">
        <v>4143</v>
      </c>
      <c r="E169" t="s">
        <v>4144</v>
      </c>
      <c r="F169" t="s">
        <v>3719</v>
      </c>
      <c r="G169" t="s">
        <v>4145</v>
      </c>
    </row>
    <row r="170" spans="1:7" ht="11.25" customHeight="1">
      <c r="A170" t="s">
        <v>16</v>
      </c>
      <c r="B170" t="s">
        <v>4120</v>
      </c>
      <c r="C170" t="s">
        <v>4121</v>
      </c>
      <c r="D170" t="s">
        <v>4146</v>
      </c>
      <c r="E170" t="s">
        <v>4147</v>
      </c>
      <c r="F170" t="s">
        <v>3719</v>
      </c>
      <c r="G170" t="s">
        <v>4148</v>
      </c>
    </row>
    <row r="171" spans="1:7" ht="11.25" customHeight="1">
      <c r="A171" t="s">
        <v>16</v>
      </c>
      <c r="B171" t="s">
        <v>4120</v>
      </c>
      <c r="C171" t="s">
        <v>4121</v>
      </c>
      <c r="D171" t="s">
        <v>4149</v>
      </c>
      <c r="E171" t="s">
        <v>4150</v>
      </c>
      <c r="F171" t="s">
        <v>3719</v>
      </c>
      <c r="G171" t="s">
        <v>4151</v>
      </c>
    </row>
    <row r="172" spans="1:7" ht="11.25" customHeight="1">
      <c r="A172" t="s">
        <v>16</v>
      </c>
      <c r="B172" t="s">
        <v>4152</v>
      </c>
      <c r="C172" t="s">
        <v>4153</v>
      </c>
      <c r="D172" t="s">
        <v>4154</v>
      </c>
      <c r="E172" t="s">
        <v>4155</v>
      </c>
      <c r="F172" t="s">
        <v>3719</v>
      </c>
      <c r="G172" t="s">
        <v>4156</v>
      </c>
    </row>
    <row r="173" spans="1:7" ht="11.25" customHeight="1">
      <c r="A173" t="s">
        <v>16</v>
      </c>
      <c r="B173" t="s">
        <v>4152</v>
      </c>
      <c r="C173" t="s">
        <v>4153</v>
      </c>
      <c r="D173" t="s">
        <v>4157</v>
      </c>
      <c r="E173" t="s">
        <v>4158</v>
      </c>
      <c r="F173" t="s">
        <v>3719</v>
      </c>
      <c r="G173" t="s">
        <v>4159</v>
      </c>
    </row>
    <row r="174" spans="1:7" ht="11.25" customHeight="1">
      <c r="A174" t="s">
        <v>16</v>
      </c>
      <c r="B174" t="s">
        <v>4152</v>
      </c>
      <c r="C174" t="s">
        <v>4153</v>
      </c>
      <c r="D174" t="s">
        <v>4160</v>
      </c>
      <c r="E174" t="s">
        <v>4161</v>
      </c>
      <c r="F174" t="s">
        <v>3719</v>
      </c>
      <c r="G174" t="s">
        <v>4162</v>
      </c>
    </row>
    <row r="175" spans="1:7" ht="11.25" customHeight="1">
      <c r="A175" t="s">
        <v>16</v>
      </c>
      <c r="B175" t="s">
        <v>4152</v>
      </c>
      <c r="C175" t="s">
        <v>4153</v>
      </c>
      <c r="D175" t="s">
        <v>4163</v>
      </c>
      <c r="E175" t="s">
        <v>4164</v>
      </c>
      <c r="F175" t="s">
        <v>3719</v>
      </c>
      <c r="G175" t="s">
        <v>4165</v>
      </c>
    </row>
    <row r="176" spans="1:7" ht="11.25" customHeight="1">
      <c r="A176" t="s">
        <v>16</v>
      </c>
      <c r="B176" t="s">
        <v>4152</v>
      </c>
      <c r="C176" t="s">
        <v>4153</v>
      </c>
      <c r="D176" t="s">
        <v>4152</v>
      </c>
      <c r="E176" t="s">
        <v>4153</v>
      </c>
      <c r="F176" t="s">
        <v>3716</v>
      </c>
      <c r="G176" t="s">
        <v>4166</v>
      </c>
    </row>
    <row r="177" spans="1:7" ht="11.25" customHeight="1">
      <c r="A177" t="s">
        <v>16</v>
      </c>
      <c r="B177" t="s">
        <v>4152</v>
      </c>
      <c r="C177" t="s">
        <v>4153</v>
      </c>
      <c r="D177" t="s">
        <v>4167</v>
      </c>
      <c r="E177" t="s">
        <v>4168</v>
      </c>
      <c r="F177" t="s">
        <v>3719</v>
      </c>
      <c r="G177" t="s">
        <v>4169</v>
      </c>
    </row>
    <row r="178" spans="1:7" ht="11.25" customHeight="1">
      <c r="A178" t="s">
        <v>16</v>
      </c>
      <c r="B178" t="s">
        <v>4152</v>
      </c>
      <c r="C178" t="s">
        <v>4153</v>
      </c>
      <c r="D178" t="s">
        <v>4170</v>
      </c>
      <c r="E178" t="s">
        <v>4171</v>
      </c>
      <c r="F178" t="s">
        <v>3719</v>
      </c>
      <c r="G178" t="s">
        <v>4172</v>
      </c>
    </row>
    <row r="179" spans="1:7" ht="11.25" customHeight="1">
      <c r="A179" t="s">
        <v>16</v>
      </c>
      <c r="B179" t="s">
        <v>4152</v>
      </c>
      <c r="C179" t="s">
        <v>4153</v>
      </c>
      <c r="D179" t="s">
        <v>4173</v>
      </c>
      <c r="E179" t="s">
        <v>4174</v>
      </c>
      <c r="F179" t="s">
        <v>3719</v>
      </c>
      <c r="G179" t="s">
        <v>4175</v>
      </c>
    </row>
    <row r="180" spans="1:7" ht="11.25" customHeight="1">
      <c r="A180" t="s">
        <v>16</v>
      </c>
      <c r="B180" t="s">
        <v>4152</v>
      </c>
      <c r="C180" t="s">
        <v>4153</v>
      </c>
      <c r="D180" t="s">
        <v>4176</v>
      </c>
      <c r="E180" t="s">
        <v>4177</v>
      </c>
      <c r="F180" t="s">
        <v>3719</v>
      </c>
      <c r="G180" t="s">
        <v>4178</v>
      </c>
    </row>
    <row r="181" spans="1:7" ht="11.25" customHeight="1">
      <c r="A181" t="s">
        <v>16</v>
      </c>
      <c r="B181" t="s">
        <v>4152</v>
      </c>
      <c r="C181" t="s">
        <v>4153</v>
      </c>
      <c r="D181" t="s">
        <v>4179</v>
      </c>
      <c r="E181" t="s">
        <v>4180</v>
      </c>
      <c r="F181" t="s">
        <v>3719</v>
      </c>
      <c r="G181" t="s">
        <v>4181</v>
      </c>
    </row>
    <row r="182" spans="1:7" ht="11.25" customHeight="1">
      <c r="A182" t="s">
        <v>16</v>
      </c>
      <c r="B182" t="s">
        <v>4152</v>
      </c>
      <c r="C182" t="s">
        <v>4153</v>
      </c>
      <c r="D182" t="s">
        <v>4182</v>
      </c>
      <c r="E182" t="s">
        <v>4183</v>
      </c>
      <c r="F182" t="s">
        <v>3719</v>
      </c>
      <c r="G182" t="s">
        <v>4184</v>
      </c>
    </row>
    <row r="183" spans="1:7" ht="11.25" customHeight="1">
      <c r="A183" t="s">
        <v>16</v>
      </c>
      <c r="B183" t="s">
        <v>4185</v>
      </c>
      <c r="C183" t="s">
        <v>4186</v>
      </c>
      <c r="D183" t="s">
        <v>4187</v>
      </c>
      <c r="E183" t="s">
        <v>4188</v>
      </c>
      <c r="F183" t="s">
        <v>3719</v>
      </c>
      <c r="G183" t="s">
        <v>4189</v>
      </c>
    </row>
    <row r="184" spans="1:7" ht="11.25" customHeight="1">
      <c r="A184" t="s">
        <v>16</v>
      </c>
      <c r="B184" t="s">
        <v>4185</v>
      </c>
      <c r="C184" t="s">
        <v>4186</v>
      </c>
      <c r="D184" t="s">
        <v>4190</v>
      </c>
      <c r="E184" t="s">
        <v>4191</v>
      </c>
      <c r="F184" t="s">
        <v>3719</v>
      </c>
      <c r="G184" t="s">
        <v>4192</v>
      </c>
    </row>
    <row r="185" spans="1:7" ht="11.25" customHeight="1">
      <c r="A185" t="s">
        <v>16</v>
      </c>
      <c r="B185" t="s">
        <v>4185</v>
      </c>
      <c r="C185" t="s">
        <v>4186</v>
      </c>
      <c r="D185" t="s">
        <v>4193</v>
      </c>
      <c r="E185" t="s">
        <v>4194</v>
      </c>
      <c r="F185" t="s">
        <v>3719</v>
      </c>
      <c r="G185" t="s">
        <v>4195</v>
      </c>
    </row>
    <row r="186" spans="1:7" ht="11.25" customHeight="1">
      <c r="A186" t="s">
        <v>16</v>
      </c>
      <c r="B186" t="s">
        <v>4185</v>
      </c>
      <c r="C186" t="s">
        <v>4186</v>
      </c>
      <c r="D186" t="s">
        <v>4160</v>
      </c>
      <c r="E186" t="s">
        <v>4196</v>
      </c>
      <c r="F186" t="s">
        <v>3719</v>
      </c>
      <c r="G186" t="s">
        <v>4197</v>
      </c>
    </row>
    <row r="187" spans="1:7" ht="11.25" customHeight="1">
      <c r="A187" t="s">
        <v>16</v>
      </c>
      <c r="B187" t="s">
        <v>4185</v>
      </c>
      <c r="C187" t="s">
        <v>4186</v>
      </c>
      <c r="D187" t="s">
        <v>4185</v>
      </c>
      <c r="E187" t="s">
        <v>4186</v>
      </c>
      <c r="F187" t="s">
        <v>3716</v>
      </c>
      <c r="G187" t="s">
        <v>4198</v>
      </c>
    </row>
    <row r="188" spans="1:7" ht="11.25" customHeight="1">
      <c r="A188" t="s">
        <v>16</v>
      </c>
      <c r="B188" t="s">
        <v>4185</v>
      </c>
      <c r="C188" t="s">
        <v>4186</v>
      </c>
      <c r="D188" t="s">
        <v>4199</v>
      </c>
      <c r="E188" t="s">
        <v>4200</v>
      </c>
      <c r="F188" t="s">
        <v>3885</v>
      </c>
      <c r="G188" t="s">
        <v>4201</v>
      </c>
    </row>
    <row r="189" spans="1:7" ht="11.25" customHeight="1">
      <c r="A189" t="s">
        <v>16</v>
      </c>
      <c r="B189" t="s">
        <v>4185</v>
      </c>
      <c r="C189" t="s">
        <v>4186</v>
      </c>
      <c r="D189" t="s">
        <v>4202</v>
      </c>
      <c r="E189" t="s">
        <v>4203</v>
      </c>
      <c r="F189" t="s">
        <v>3719</v>
      </c>
      <c r="G189" t="s">
        <v>4204</v>
      </c>
    </row>
    <row r="190" spans="1:7" ht="11.25" customHeight="1">
      <c r="A190" t="s">
        <v>16</v>
      </c>
      <c r="B190" t="s">
        <v>4185</v>
      </c>
      <c r="C190" t="s">
        <v>4186</v>
      </c>
      <c r="D190" t="s">
        <v>3960</v>
      </c>
      <c r="E190" t="s">
        <v>4205</v>
      </c>
      <c r="F190" t="s">
        <v>3719</v>
      </c>
      <c r="G190" t="s">
        <v>4206</v>
      </c>
    </row>
    <row r="191" spans="1:7" ht="11.25" customHeight="1">
      <c r="A191" t="s">
        <v>16</v>
      </c>
      <c r="B191" t="s">
        <v>4185</v>
      </c>
      <c r="C191" t="s">
        <v>4186</v>
      </c>
      <c r="D191" t="s">
        <v>4207</v>
      </c>
      <c r="E191" t="s">
        <v>4208</v>
      </c>
      <c r="F191" t="s">
        <v>3719</v>
      </c>
      <c r="G191" t="s">
        <v>4209</v>
      </c>
    </row>
    <row r="192" spans="1:7" ht="11.25" customHeight="1">
      <c r="A192" t="s">
        <v>16</v>
      </c>
      <c r="B192" t="s">
        <v>4185</v>
      </c>
      <c r="C192" t="s">
        <v>4186</v>
      </c>
      <c r="D192" t="s">
        <v>4210</v>
      </c>
      <c r="E192" t="s">
        <v>4211</v>
      </c>
      <c r="F192" t="s">
        <v>3719</v>
      </c>
      <c r="G192" t="s">
        <v>4212</v>
      </c>
    </row>
    <row r="193" spans="1:7" ht="11.25" customHeight="1">
      <c r="A193" t="s">
        <v>16</v>
      </c>
      <c r="B193" t="s">
        <v>4185</v>
      </c>
      <c r="C193" t="s">
        <v>4186</v>
      </c>
      <c r="D193" t="s">
        <v>4213</v>
      </c>
      <c r="E193" t="s">
        <v>4214</v>
      </c>
      <c r="F193" t="s">
        <v>3719</v>
      </c>
      <c r="G193" t="s">
        <v>4215</v>
      </c>
    </row>
    <row r="194" spans="1:7" ht="11.25" customHeight="1">
      <c r="A194" t="s">
        <v>16</v>
      </c>
      <c r="B194" t="s">
        <v>4185</v>
      </c>
      <c r="C194" t="s">
        <v>4186</v>
      </c>
      <c r="D194" t="s">
        <v>4216</v>
      </c>
      <c r="E194" t="s">
        <v>4217</v>
      </c>
      <c r="F194" t="s">
        <v>3719</v>
      </c>
      <c r="G194" t="s">
        <v>4218</v>
      </c>
    </row>
    <row r="195" spans="1:7" ht="11.25" customHeight="1">
      <c r="A195" t="s">
        <v>16</v>
      </c>
      <c r="B195" t="s">
        <v>4185</v>
      </c>
      <c r="C195" t="s">
        <v>4186</v>
      </c>
      <c r="D195" t="s">
        <v>4219</v>
      </c>
      <c r="E195" t="s">
        <v>4220</v>
      </c>
      <c r="F195" t="s">
        <v>3719</v>
      </c>
      <c r="G195" t="s">
        <v>4221</v>
      </c>
    </row>
    <row r="196" spans="1:7" ht="11.25" customHeight="1">
      <c r="A196" t="s">
        <v>16</v>
      </c>
      <c r="B196" t="s">
        <v>4185</v>
      </c>
      <c r="C196" t="s">
        <v>4186</v>
      </c>
      <c r="D196" t="s">
        <v>4222</v>
      </c>
      <c r="E196" t="s">
        <v>4223</v>
      </c>
      <c r="F196" t="s">
        <v>3719</v>
      </c>
      <c r="G196" t="s">
        <v>4224</v>
      </c>
    </row>
    <row r="197" spans="1:7" ht="11.25" customHeight="1">
      <c r="A197" t="s">
        <v>16</v>
      </c>
      <c r="B197" t="s">
        <v>4185</v>
      </c>
      <c r="C197" t="s">
        <v>4186</v>
      </c>
      <c r="D197" t="s">
        <v>4225</v>
      </c>
      <c r="E197" t="s">
        <v>4226</v>
      </c>
      <c r="F197" t="s">
        <v>3719</v>
      </c>
      <c r="G197" t="s">
        <v>4227</v>
      </c>
    </row>
    <row r="198" spans="1:7" ht="11.25" customHeight="1">
      <c r="A198" t="s">
        <v>16</v>
      </c>
      <c r="B198" t="s">
        <v>4185</v>
      </c>
      <c r="C198" t="s">
        <v>4186</v>
      </c>
      <c r="D198" t="s">
        <v>4228</v>
      </c>
      <c r="E198" t="s">
        <v>4229</v>
      </c>
      <c r="F198" t="s">
        <v>3719</v>
      </c>
      <c r="G198" t="s">
        <v>4230</v>
      </c>
    </row>
    <row r="199" spans="1:7" ht="11.25" customHeight="1">
      <c r="A199" t="s">
        <v>16</v>
      </c>
      <c r="B199" t="s">
        <v>4185</v>
      </c>
      <c r="C199" t="s">
        <v>4186</v>
      </c>
      <c r="D199" t="s">
        <v>4231</v>
      </c>
      <c r="E199" t="s">
        <v>4232</v>
      </c>
      <c r="F199" t="s">
        <v>3719</v>
      </c>
      <c r="G199" t="s">
        <v>4233</v>
      </c>
    </row>
    <row r="200" spans="1:7" ht="11.25" customHeight="1">
      <c r="A200" t="s">
        <v>16</v>
      </c>
      <c r="B200" t="s">
        <v>4234</v>
      </c>
      <c r="C200" t="s">
        <v>4235</v>
      </c>
      <c r="D200" t="s">
        <v>4236</v>
      </c>
      <c r="E200" t="s">
        <v>4237</v>
      </c>
      <c r="F200" t="s">
        <v>3719</v>
      </c>
      <c r="G200" t="s">
        <v>4238</v>
      </c>
    </row>
    <row r="201" spans="1:7" ht="11.25" customHeight="1">
      <c r="A201" t="s">
        <v>16</v>
      </c>
      <c r="B201" t="s">
        <v>4234</v>
      </c>
      <c r="C201" t="s">
        <v>4235</v>
      </c>
      <c r="D201" t="s">
        <v>4239</v>
      </c>
      <c r="E201" t="s">
        <v>4240</v>
      </c>
      <c r="F201" t="s">
        <v>3719</v>
      </c>
      <c r="G201" t="s">
        <v>4241</v>
      </c>
    </row>
    <row r="202" spans="1:7" ht="11.25" customHeight="1">
      <c r="A202" t="s">
        <v>16</v>
      </c>
      <c r="B202" t="s">
        <v>4234</v>
      </c>
      <c r="C202" t="s">
        <v>4235</v>
      </c>
      <c r="D202" t="s">
        <v>4234</v>
      </c>
      <c r="E202" t="s">
        <v>4235</v>
      </c>
      <c r="F202" t="s">
        <v>3716</v>
      </c>
      <c r="G202" t="s">
        <v>4242</v>
      </c>
    </row>
    <row r="203" spans="1:7" ht="11.25" customHeight="1">
      <c r="A203" t="s">
        <v>16</v>
      </c>
      <c r="B203" t="s">
        <v>4234</v>
      </c>
      <c r="C203" t="s">
        <v>4235</v>
      </c>
      <c r="D203" t="s">
        <v>4243</v>
      </c>
      <c r="E203" t="s">
        <v>4244</v>
      </c>
      <c r="F203" t="s">
        <v>3719</v>
      </c>
      <c r="G203" t="s">
        <v>4245</v>
      </c>
    </row>
    <row r="204" spans="1:7" ht="11.25" customHeight="1">
      <c r="A204" t="s">
        <v>16</v>
      </c>
      <c r="B204" t="s">
        <v>4234</v>
      </c>
      <c r="C204" t="s">
        <v>4235</v>
      </c>
      <c r="D204" t="s">
        <v>4246</v>
      </c>
      <c r="E204" t="s">
        <v>4247</v>
      </c>
      <c r="F204" t="s">
        <v>3719</v>
      </c>
      <c r="G204" t="s">
        <v>4248</v>
      </c>
    </row>
    <row r="205" spans="1:7" ht="11.25" customHeight="1">
      <c r="A205" t="s">
        <v>16</v>
      </c>
      <c r="B205" t="s">
        <v>4234</v>
      </c>
      <c r="C205" t="s">
        <v>4235</v>
      </c>
      <c r="D205" t="s">
        <v>4249</v>
      </c>
      <c r="E205" t="s">
        <v>4250</v>
      </c>
      <c r="F205" t="s">
        <v>3719</v>
      </c>
      <c r="G205" t="s">
        <v>4251</v>
      </c>
    </row>
    <row r="206" spans="1:7" ht="11.25" customHeight="1">
      <c r="A206" t="s">
        <v>16</v>
      </c>
      <c r="B206" t="s">
        <v>4234</v>
      </c>
      <c r="C206" t="s">
        <v>4235</v>
      </c>
      <c r="D206" t="s">
        <v>4252</v>
      </c>
      <c r="E206" t="s">
        <v>4253</v>
      </c>
      <c r="F206" t="s">
        <v>3719</v>
      </c>
      <c r="G206" t="s">
        <v>4254</v>
      </c>
    </row>
    <row r="207" spans="1:7" ht="11.25" customHeight="1">
      <c r="A207" t="s">
        <v>16</v>
      </c>
      <c r="B207" t="s">
        <v>4234</v>
      </c>
      <c r="C207" t="s">
        <v>4235</v>
      </c>
      <c r="D207" t="s">
        <v>4255</v>
      </c>
      <c r="E207" t="s">
        <v>4256</v>
      </c>
      <c r="F207" t="s">
        <v>3719</v>
      </c>
      <c r="G207" t="s">
        <v>4257</v>
      </c>
    </row>
    <row r="208" spans="1:7" ht="11.25" customHeight="1">
      <c r="A208" t="s">
        <v>16</v>
      </c>
      <c r="B208" t="s">
        <v>4234</v>
      </c>
      <c r="C208" t="s">
        <v>4235</v>
      </c>
      <c r="D208" t="s">
        <v>4258</v>
      </c>
      <c r="E208" t="s">
        <v>4259</v>
      </c>
      <c r="F208" t="s">
        <v>3719</v>
      </c>
      <c r="G208" t="s">
        <v>4260</v>
      </c>
    </row>
    <row r="209" spans="1:7" ht="11.25" customHeight="1">
      <c r="A209" t="s">
        <v>16</v>
      </c>
      <c r="B209" t="s">
        <v>4234</v>
      </c>
      <c r="C209" t="s">
        <v>4235</v>
      </c>
      <c r="D209" t="s">
        <v>4261</v>
      </c>
      <c r="E209" t="s">
        <v>4262</v>
      </c>
      <c r="F209" t="s">
        <v>3885</v>
      </c>
      <c r="G209" t="s">
        <v>4263</v>
      </c>
    </row>
    <row r="210" spans="1:7" ht="11.25" customHeight="1">
      <c r="A210" t="s">
        <v>16</v>
      </c>
      <c r="B210" t="s">
        <v>4264</v>
      </c>
      <c r="C210" t="s">
        <v>4265</v>
      </c>
      <c r="D210" t="s">
        <v>4069</v>
      </c>
      <c r="E210" t="s">
        <v>4266</v>
      </c>
      <c r="F210" t="s">
        <v>3719</v>
      </c>
      <c r="G210" t="s">
        <v>4267</v>
      </c>
    </row>
    <row r="211" spans="1:7" ht="11.25" customHeight="1">
      <c r="A211" t="s">
        <v>16</v>
      </c>
      <c r="B211" t="s">
        <v>4264</v>
      </c>
      <c r="C211" t="s">
        <v>4265</v>
      </c>
      <c r="D211" t="s">
        <v>4268</v>
      </c>
      <c r="E211" t="s">
        <v>4269</v>
      </c>
      <c r="F211" t="s">
        <v>3719</v>
      </c>
      <c r="G211" t="s">
        <v>4270</v>
      </c>
    </row>
    <row r="212" spans="1:7" ht="11.25" customHeight="1">
      <c r="A212" t="s">
        <v>16</v>
      </c>
      <c r="B212" t="s">
        <v>4264</v>
      </c>
      <c r="C212" t="s">
        <v>4265</v>
      </c>
      <c r="D212" t="s">
        <v>4271</v>
      </c>
      <c r="E212" t="s">
        <v>4272</v>
      </c>
      <c r="F212" t="s">
        <v>3719</v>
      </c>
      <c r="G212" t="s">
        <v>4273</v>
      </c>
    </row>
    <row r="213" spans="1:7" ht="11.25" customHeight="1">
      <c r="A213" t="s">
        <v>16</v>
      </c>
      <c r="B213" t="s">
        <v>4264</v>
      </c>
      <c r="C213" t="s">
        <v>4265</v>
      </c>
      <c r="D213" t="s">
        <v>4274</v>
      </c>
      <c r="E213" t="s">
        <v>4275</v>
      </c>
      <c r="F213" t="s">
        <v>3719</v>
      </c>
      <c r="G213" t="s">
        <v>4276</v>
      </c>
    </row>
    <row r="214" spans="1:7" ht="11.25" customHeight="1">
      <c r="A214" t="s">
        <v>16</v>
      </c>
      <c r="B214" t="s">
        <v>4264</v>
      </c>
      <c r="C214" t="s">
        <v>4265</v>
      </c>
      <c r="D214" t="s">
        <v>4264</v>
      </c>
      <c r="E214" t="s">
        <v>4265</v>
      </c>
      <c r="F214" t="s">
        <v>3716</v>
      </c>
      <c r="G214" t="s">
        <v>4277</v>
      </c>
    </row>
    <row r="215" spans="1:7" ht="11.25" customHeight="1">
      <c r="A215" t="s">
        <v>16</v>
      </c>
      <c r="B215" t="s">
        <v>4264</v>
      </c>
      <c r="C215" t="s">
        <v>4265</v>
      </c>
      <c r="D215" t="s">
        <v>4278</v>
      </c>
      <c r="E215" t="s">
        <v>4279</v>
      </c>
      <c r="F215" t="s">
        <v>3719</v>
      </c>
      <c r="G215" t="s">
        <v>4280</v>
      </c>
    </row>
    <row r="216" spans="1:7" ht="11.25" customHeight="1">
      <c r="A216" t="s">
        <v>16</v>
      </c>
      <c r="B216" t="s">
        <v>4264</v>
      </c>
      <c r="C216" t="s">
        <v>4265</v>
      </c>
      <c r="D216" t="s">
        <v>4281</v>
      </c>
      <c r="E216" t="s">
        <v>4282</v>
      </c>
      <c r="F216" t="s">
        <v>3719</v>
      </c>
      <c r="G216" t="s">
        <v>4283</v>
      </c>
    </row>
    <row r="217" spans="1:7" ht="11.25" customHeight="1">
      <c r="A217" t="s">
        <v>16</v>
      </c>
      <c r="B217" t="s">
        <v>4264</v>
      </c>
      <c r="C217" t="s">
        <v>4265</v>
      </c>
      <c r="D217" t="s">
        <v>4284</v>
      </c>
      <c r="E217" t="s">
        <v>4285</v>
      </c>
      <c r="F217" t="s">
        <v>3719</v>
      </c>
      <c r="G217" t="s">
        <v>4286</v>
      </c>
    </row>
    <row r="218" spans="1:7" ht="11.25" customHeight="1">
      <c r="A218" t="s">
        <v>16</v>
      </c>
      <c r="B218" t="s">
        <v>4264</v>
      </c>
      <c r="C218" t="s">
        <v>4265</v>
      </c>
      <c r="D218" t="s">
        <v>4287</v>
      </c>
      <c r="E218" t="s">
        <v>4288</v>
      </c>
      <c r="F218" t="s">
        <v>3719</v>
      </c>
      <c r="G218" t="s">
        <v>4289</v>
      </c>
    </row>
    <row r="219" spans="1:7" ht="11.25" customHeight="1">
      <c r="A219" t="s">
        <v>16</v>
      </c>
      <c r="B219" t="s">
        <v>4264</v>
      </c>
      <c r="C219" t="s">
        <v>4265</v>
      </c>
      <c r="D219" t="s">
        <v>4290</v>
      </c>
      <c r="E219" t="s">
        <v>4291</v>
      </c>
      <c r="F219" t="s">
        <v>3719</v>
      </c>
      <c r="G219" t="s">
        <v>4292</v>
      </c>
    </row>
    <row r="220" spans="1:7" ht="11.25" customHeight="1">
      <c r="A220" t="s">
        <v>16</v>
      </c>
      <c r="B220" t="s">
        <v>4293</v>
      </c>
      <c r="C220" t="s">
        <v>4294</v>
      </c>
      <c r="D220" t="s">
        <v>4295</v>
      </c>
      <c r="E220" t="s">
        <v>4296</v>
      </c>
      <c r="F220" t="s">
        <v>3719</v>
      </c>
      <c r="G220" t="s">
        <v>4297</v>
      </c>
    </row>
    <row r="221" spans="1:7" ht="11.25" customHeight="1">
      <c r="A221" t="s">
        <v>16</v>
      </c>
      <c r="B221" t="s">
        <v>4293</v>
      </c>
      <c r="C221" t="s">
        <v>4294</v>
      </c>
      <c r="D221" t="s">
        <v>4298</v>
      </c>
      <c r="E221" t="s">
        <v>4299</v>
      </c>
      <c r="F221" t="s">
        <v>3719</v>
      </c>
      <c r="G221" t="s">
        <v>4300</v>
      </c>
    </row>
    <row r="222" spans="1:7" ht="11.25" customHeight="1">
      <c r="A222" t="s">
        <v>16</v>
      </c>
      <c r="B222" t="s">
        <v>4293</v>
      </c>
      <c r="C222" t="s">
        <v>4294</v>
      </c>
      <c r="D222" t="s">
        <v>4301</v>
      </c>
      <c r="E222" t="s">
        <v>4302</v>
      </c>
      <c r="F222" t="s">
        <v>3719</v>
      </c>
      <c r="G222" t="s">
        <v>4303</v>
      </c>
    </row>
    <row r="223" spans="1:7" ht="11.25" customHeight="1">
      <c r="A223" t="s">
        <v>16</v>
      </c>
      <c r="B223" t="s">
        <v>4293</v>
      </c>
      <c r="C223" t="s">
        <v>4294</v>
      </c>
      <c r="D223" t="s">
        <v>4304</v>
      </c>
      <c r="E223" t="s">
        <v>4305</v>
      </c>
      <c r="F223" t="s">
        <v>3719</v>
      </c>
      <c r="G223" t="s">
        <v>4306</v>
      </c>
    </row>
    <row r="224" spans="1:7" ht="11.25" customHeight="1">
      <c r="A224" t="s">
        <v>16</v>
      </c>
      <c r="B224" t="s">
        <v>4293</v>
      </c>
      <c r="C224" t="s">
        <v>4294</v>
      </c>
      <c r="D224" t="s">
        <v>4307</v>
      </c>
      <c r="E224" t="s">
        <v>4308</v>
      </c>
      <c r="F224" t="s">
        <v>3719</v>
      </c>
      <c r="G224" t="s">
        <v>4309</v>
      </c>
    </row>
    <row r="225" spans="1:7" ht="11.25" customHeight="1">
      <c r="A225" t="s">
        <v>16</v>
      </c>
      <c r="B225" t="s">
        <v>4293</v>
      </c>
      <c r="C225" t="s">
        <v>4294</v>
      </c>
      <c r="D225" t="s">
        <v>4310</v>
      </c>
      <c r="E225" t="s">
        <v>4311</v>
      </c>
      <c r="F225" t="s">
        <v>3719</v>
      </c>
      <c r="G225" t="s">
        <v>4312</v>
      </c>
    </row>
    <row r="226" spans="1:7" ht="11.25" customHeight="1">
      <c r="A226" t="s">
        <v>16</v>
      </c>
      <c r="B226" t="s">
        <v>4293</v>
      </c>
      <c r="C226" t="s">
        <v>4294</v>
      </c>
      <c r="D226" t="s">
        <v>4293</v>
      </c>
      <c r="E226" t="s">
        <v>4294</v>
      </c>
      <c r="F226" t="s">
        <v>3716</v>
      </c>
      <c r="G226" t="s">
        <v>4313</v>
      </c>
    </row>
    <row r="227" spans="1:7" ht="11.25" customHeight="1">
      <c r="A227" t="s">
        <v>16</v>
      </c>
      <c r="B227" t="s">
        <v>4293</v>
      </c>
      <c r="C227" t="s">
        <v>4294</v>
      </c>
      <c r="D227" t="s">
        <v>4314</v>
      </c>
      <c r="E227" t="s">
        <v>4315</v>
      </c>
      <c r="F227" t="s">
        <v>3719</v>
      </c>
      <c r="G227" t="s">
        <v>4316</v>
      </c>
    </row>
    <row r="228" spans="1:7" ht="11.25" customHeight="1">
      <c r="A228" t="s">
        <v>16</v>
      </c>
      <c r="B228" t="s">
        <v>4293</v>
      </c>
      <c r="C228" t="s">
        <v>4294</v>
      </c>
      <c r="D228" t="s">
        <v>4317</v>
      </c>
      <c r="E228" t="s">
        <v>4318</v>
      </c>
      <c r="F228" t="s">
        <v>3719</v>
      </c>
      <c r="G228" t="s">
        <v>4319</v>
      </c>
    </row>
    <row r="229" spans="1:7" ht="11.25" customHeight="1">
      <c r="A229" t="s">
        <v>16</v>
      </c>
      <c r="B229" t="s">
        <v>4293</v>
      </c>
      <c r="C229" t="s">
        <v>4294</v>
      </c>
      <c r="D229" t="s">
        <v>4320</v>
      </c>
      <c r="E229" t="s">
        <v>4321</v>
      </c>
      <c r="F229" t="s">
        <v>3719</v>
      </c>
      <c r="G229" t="s">
        <v>4322</v>
      </c>
    </row>
    <row r="230" spans="1:7" ht="11.25" customHeight="1">
      <c r="A230" t="s">
        <v>16</v>
      </c>
      <c r="B230" t="s">
        <v>4293</v>
      </c>
      <c r="C230" t="s">
        <v>4294</v>
      </c>
      <c r="D230" t="s">
        <v>4323</v>
      </c>
      <c r="E230" t="s">
        <v>4324</v>
      </c>
      <c r="F230" t="s">
        <v>3719</v>
      </c>
      <c r="G230" t="s">
        <v>4325</v>
      </c>
    </row>
    <row r="231" spans="1:7" ht="11.25" customHeight="1">
      <c r="A231" t="s">
        <v>16</v>
      </c>
      <c r="B231" t="s">
        <v>4293</v>
      </c>
      <c r="C231" t="s">
        <v>4294</v>
      </c>
      <c r="D231" t="s">
        <v>4326</v>
      </c>
      <c r="E231" t="s">
        <v>4327</v>
      </c>
      <c r="F231" t="s">
        <v>3719</v>
      </c>
      <c r="G231" t="s">
        <v>4328</v>
      </c>
    </row>
    <row r="232" spans="1:7" ht="11.25" customHeight="1">
      <c r="A232" t="s">
        <v>16</v>
      </c>
      <c r="B232" t="s">
        <v>4293</v>
      </c>
      <c r="C232" t="s">
        <v>4294</v>
      </c>
      <c r="D232" t="s">
        <v>4329</v>
      </c>
      <c r="E232" t="s">
        <v>4330</v>
      </c>
      <c r="F232" t="s">
        <v>3719</v>
      </c>
      <c r="G232" t="s">
        <v>4331</v>
      </c>
    </row>
    <row r="233" spans="1:7" ht="11.25" customHeight="1">
      <c r="A233" t="s">
        <v>16</v>
      </c>
      <c r="B233" t="s">
        <v>4293</v>
      </c>
      <c r="C233" t="s">
        <v>4294</v>
      </c>
      <c r="D233" t="s">
        <v>4332</v>
      </c>
      <c r="E233" t="s">
        <v>4333</v>
      </c>
      <c r="F233" t="s">
        <v>3885</v>
      </c>
      <c r="G233" t="s">
        <v>4334</v>
      </c>
    </row>
    <row r="234" spans="1:7" ht="11.25" customHeight="1">
      <c r="A234" t="s">
        <v>16</v>
      </c>
      <c r="B234" t="s">
        <v>4335</v>
      </c>
      <c r="C234" t="s">
        <v>4336</v>
      </c>
      <c r="D234" t="s">
        <v>4337</v>
      </c>
      <c r="E234" t="s">
        <v>4338</v>
      </c>
      <c r="F234" t="s">
        <v>3719</v>
      </c>
      <c r="G234" t="s">
        <v>4339</v>
      </c>
    </row>
    <row r="235" spans="1:7" ht="11.25" customHeight="1">
      <c r="A235" t="s">
        <v>16</v>
      </c>
      <c r="B235" t="s">
        <v>4335</v>
      </c>
      <c r="C235" t="s">
        <v>4336</v>
      </c>
      <c r="D235" t="s">
        <v>4340</v>
      </c>
      <c r="E235" t="s">
        <v>4341</v>
      </c>
      <c r="F235" t="s">
        <v>3719</v>
      </c>
      <c r="G235" t="s">
        <v>4342</v>
      </c>
    </row>
    <row r="236" spans="1:7" ht="11.25" customHeight="1">
      <c r="A236" t="s">
        <v>16</v>
      </c>
      <c r="B236" t="s">
        <v>4335</v>
      </c>
      <c r="C236" t="s">
        <v>4336</v>
      </c>
      <c r="D236" t="s">
        <v>4343</v>
      </c>
      <c r="E236" t="s">
        <v>4344</v>
      </c>
      <c r="F236" t="s">
        <v>3719</v>
      </c>
      <c r="G236" t="s">
        <v>4345</v>
      </c>
    </row>
    <row r="237" spans="1:7" ht="11.25" customHeight="1">
      <c r="A237" t="s">
        <v>16</v>
      </c>
      <c r="B237" t="s">
        <v>4335</v>
      </c>
      <c r="C237" t="s">
        <v>4336</v>
      </c>
      <c r="D237" t="s">
        <v>4346</v>
      </c>
      <c r="E237" t="s">
        <v>4347</v>
      </c>
      <c r="F237" t="s">
        <v>3719</v>
      </c>
      <c r="G237" t="s">
        <v>4348</v>
      </c>
    </row>
    <row r="238" spans="1:7" ht="11.25" customHeight="1">
      <c r="A238" t="s">
        <v>16</v>
      </c>
      <c r="B238" t="s">
        <v>4335</v>
      </c>
      <c r="C238" t="s">
        <v>4336</v>
      </c>
      <c r="D238" t="s">
        <v>4349</v>
      </c>
      <c r="E238" t="s">
        <v>4350</v>
      </c>
      <c r="F238" t="s">
        <v>3719</v>
      </c>
      <c r="G238" t="s">
        <v>4351</v>
      </c>
    </row>
    <row r="239" spans="1:7" ht="11.25" customHeight="1">
      <c r="A239" t="s">
        <v>16</v>
      </c>
      <c r="B239" t="s">
        <v>4335</v>
      </c>
      <c r="C239" t="s">
        <v>4336</v>
      </c>
      <c r="D239" t="s">
        <v>4352</v>
      </c>
      <c r="E239" t="s">
        <v>4353</v>
      </c>
      <c r="F239" t="s">
        <v>3719</v>
      </c>
      <c r="G239" t="s">
        <v>4354</v>
      </c>
    </row>
    <row r="240" spans="1:7" ht="11.25" customHeight="1">
      <c r="A240" t="s">
        <v>16</v>
      </c>
      <c r="B240" t="s">
        <v>4335</v>
      </c>
      <c r="C240" t="s">
        <v>4336</v>
      </c>
      <c r="D240" t="s">
        <v>4335</v>
      </c>
      <c r="E240" t="s">
        <v>4336</v>
      </c>
      <c r="F240" t="s">
        <v>3716</v>
      </c>
      <c r="G240" t="s">
        <v>4355</v>
      </c>
    </row>
    <row r="241" spans="1:7" ht="11.25" customHeight="1">
      <c r="A241" t="s">
        <v>16</v>
      </c>
      <c r="B241" t="s">
        <v>4335</v>
      </c>
      <c r="C241" t="s">
        <v>4336</v>
      </c>
      <c r="D241" t="s">
        <v>4356</v>
      </c>
      <c r="E241" t="s">
        <v>4357</v>
      </c>
      <c r="F241" t="s">
        <v>3719</v>
      </c>
      <c r="G241" t="s">
        <v>4358</v>
      </c>
    </row>
    <row r="242" spans="1:7" ht="11.25" customHeight="1">
      <c r="A242" t="s">
        <v>16</v>
      </c>
      <c r="B242" t="s">
        <v>4335</v>
      </c>
      <c r="C242" t="s">
        <v>4336</v>
      </c>
      <c r="D242" t="s">
        <v>4359</v>
      </c>
      <c r="E242" t="s">
        <v>4360</v>
      </c>
      <c r="F242" t="s">
        <v>3719</v>
      </c>
      <c r="G242" t="s">
        <v>4361</v>
      </c>
    </row>
    <row r="243" spans="1:7" ht="11.25" customHeight="1">
      <c r="A243" t="s">
        <v>16</v>
      </c>
      <c r="B243" t="s">
        <v>4335</v>
      </c>
      <c r="C243" t="s">
        <v>4336</v>
      </c>
      <c r="D243" t="s">
        <v>4362</v>
      </c>
      <c r="E243" t="s">
        <v>4363</v>
      </c>
      <c r="F243" t="s">
        <v>3719</v>
      </c>
      <c r="G243" t="s">
        <v>4364</v>
      </c>
    </row>
    <row r="244" spans="1:7" ht="11.25" customHeight="1">
      <c r="A244" t="s">
        <v>16</v>
      </c>
      <c r="B244" t="s">
        <v>4335</v>
      </c>
      <c r="C244" t="s">
        <v>4336</v>
      </c>
      <c r="D244" t="s">
        <v>4365</v>
      </c>
      <c r="E244" t="s">
        <v>4366</v>
      </c>
      <c r="F244" t="s">
        <v>3719</v>
      </c>
      <c r="G244" t="s">
        <v>4367</v>
      </c>
    </row>
    <row r="245" spans="1:7" ht="11.25" customHeight="1">
      <c r="A245" t="s">
        <v>16</v>
      </c>
      <c r="B245" t="s">
        <v>4335</v>
      </c>
      <c r="C245" t="s">
        <v>4336</v>
      </c>
      <c r="D245" t="s">
        <v>4368</v>
      </c>
      <c r="E245" t="s">
        <v>4369</v>
      </c>
      <c r="F245" t="s">
        <v>3719</v>
      </c>
      <c r="G245" t="s">
        <v>4370</v>
      </c>
    </row>
    <row r="246" spans="1:7" ht="11.25" customHeight="1">
      <c r="A246" t="s">
        <v>16</v>
      </c>
      <c r="B246" t="s">
        <v>4335</v>
      </c>
      <c r="C246" t="s">
        <v>4336</v>
      </c>
      <c r="D246" t="s">
        <v>4371</v>
      </c>
      <c r="E246" t="s">
        <v>4372</v>
      </c>
      <c r="F246" t="s">
        <v>3719</v>
      </c>
      <c r="G246" t="s">
        <v>4373</v>
      </c>
    </row>
    <row r="247" spans="1:7" ht="11.25" customHeight="1">
      <c r="A247" t="s">
        <v>16</v>
      </c>
      <c r="B247" t="s">
        <v>4335</v>
      </c>
      <c r="C247" t="s">
        <v>4336</v>
      </c>
      <c r="D247" t="s">
        <v>4374</v>
      </c>
      <c r="E247" t="s">
        <v>4375</v>
      </c>
      <c r="F247" t="s">
        <v>3719</v>
      </c>
      <c r="G247" t="s">
        <v>4376</v>
      </c>
    </row>
    <row r="248" spans="1:7" ht="11.25" customHeight="1">
      <c r="A248" t="s">
        <v>16</v>
      </c>
      <c r="B248" t="s">
        <v>4377</v>
      </c>
      <c r="C248" t="s">
        <v>4378</v>
      </c>
      <c r="D248" t="s">
        <v>4379</v>
      </c>
      <c r="E248" t="s">
        <v>4380</v>
      </c>
      <c r="F248" t="s">
        <v>3719</v>
      </c>
      <c r="G248" t="s">
        <v>4381</v>
      </c>
    </row>
    <row r="249" spans="1:7" ht="11.25" customHeight="1">
      <c r="A249" t="s">
        <v>16</v>
      </c>
      <c r="B249" t="s">
        <v>4377</v>
      </c>
      <c r="C249" t="s">
        <v>4378</v>
      </c>
      <c r="D249" t="s">
        <v>4382</v>
      </c>
      <c r="E249" t="s">
        <v>4383</v>
      </c>
      <c r="F249" t="s">
        <v>3719</v>
      </c>
      <c r="G249" t="s">
        <v>4384</v>
      </c>
    </row>
    <row r="250" spans="1:7" ht="11.25" customHeight="1">
      <c r="A250" t="s">
        <v>16</v>
      </c>
      <c r="B250" t="s">
        <v>4377</v>
      </c>
      <c r="C250" t="s">
        <v>4378</v>
      </c>
      <c r="D250" t="s">
        <v>4301</v>
      </c>
      <c r="E250" t="s">
        <v>4385</v>
      </c>
      <c r="F250" t="s">
        <v>3719</v>
      </c>
      <c r="G250" t="s">
        <v>4386</v>
      </c>
    </row>
    <row r="251" spans="1:7" ht="11.25" customHeight="1">
      <c r="A251" t="s">
        <v>16</v>
      </c>
      <c r="B251" t="s">
        <v>4377</v>
      </c>
      <c r="C251" t="s">
        <v>4378</v>
      </c>
      <c r="D251" t="s">
        <v>4387</v>
      </c>
      <c r="E251" t="s">
        <v>4388</v>
      </c>
      <c r="F251" t="s">
        <v>3719</v>
      </c>
      <c r="G251" t="s">
        <v>4389</v>
      </c>
    </row>
    <row r="252" spans="1:7" ht="11.25" customHeight="1">
      <c r="A252" t="s">
        <v>16</v>
      </c>
      <c r="B252" t="s">
        <v>4377</v>
      </c>
      <c r="C252" t="s">
        <v>4378</v>
      </c>
      <c r="D252" t="s">
        <v>4390</v>
      </c>
      <c r="E252" t="s">
        <v>4391</v>
      </c>
      <c r="F252" t="s">
        <v>3719</v>
      </c>
      <c r="G252" t="s">
        <v>4392</v>
      </c>
    </row>
    <row r="253" spans="1:7" ht="11.25" customHeight="1">
      <c r="A253" t="s">
        <v>16</v>
      </c>
      <c r="B253" t="s">
        <v>4377</v>
      </c>
      <c r="C253" t="s">
        <v>4378</v>
      </c>
      <c r="D253" t="s">
        <v>4377</v>
      </c>
      <c r="E253" t="s">
        <v>4378</v>
      </c>
      <c r="F253" t="s">
        <v>3716</v>
      </c>
      <c r="G253" t="s">
        <v>4393</v>
      </c>
    </row>
    <row r="254" spans="1:7" ht="11.25" customHeight="1">
      <c r="A254" t="s">
        <v>16</v>
      </c>
      <c r="B254" t="s">
        <v>4377</v>
      </c>
      <c r="C254" t="s">
        <v>4378</v>
      </c>
      <c r="D254" t="s">
        <v>4394</v>
      </c>
      <c r="E254" t="s">
        <v>4395</v>
      </c>
      <c r="F254" t="s">
        <v>3719</v>
      </c>
      <c r="G254" t="s">
        <v>4396</v>
      </c>
    </row>
    <row r="255" spans="1:7" ht="11.25" customHeight="1">
      <c r="A255" t="s">
        <v>16</v>
      </c>
      <c r="B255" t="s">
        <v>4377</v>
      </c>
      <c r="C255" t="s">
        <v>4378</v>
      </c>
      <c r="D255" t="s">
        <v>4397</v>
      </c>
      <c r="E255" t="s">
        <v>4398</v>
      </c>
      <c r="F255" t="s">
        <v>3719</v>
      </c>
      <c r="G255" t="s">
        <v>4399</v>
      </c>
    </row>
    <row r="256" spans="1:7" ht="11.25" customHeight="1">
      <c r="A256" t="s">
        <v>16</v>
      </c>
      <c r="B256" t="s">
        <v>4377</v>
      </c>
      <c r="C256" t="s">
        <v>4378</v>
      </c>
      <c r="D256" t="s">
        <v>4400</v>
      </c>
      <c r="E256" t="s">
        <v>4401</v>
      </c>
      <c r="F256" t="s">
        <v>3719</v>
      </c>
      <c r="G256" t="s">
        <v>4402</v>
      </c>
    </row>
    <row r="257" spans="1:7" ht="11.25" customHeight="1">
      <c r="A257" t="s">
        <v>16</v>
      </c>
      <c r="B257" t="s">
        <v>4377</v>
      </c>
      <c r="C257" t="s">
        <v>4378</v>
      </c>
      <c r="D257" t="s">
        <v>4403</v>
      </c>
      <c r="E257" t="s">
        <v>4404</v>
      </c>
      <c r="F257" t="s">
        <v>3719</v>
      </c>
      <c r="G257" t="s">
        <v>4405</v>
      </c>
    </row>
    <row r="258" spans="1:7" ht="11.25" customHeight="1">
      <c r="A258" t="s">
        <v>16</v>
      </c>
      <c r="B258" t="s">
        <v>4377</v>
      </c>
      <c r="C258" t="s">
        <v>4378</v>
      </c>
      <c r="D258" t="s">
        <v>4406</v>
      </c>
      <c r="E258" t="s">
        <v>4407</v>
      </c>
      <c r="F258" t="s">
        <v>3719</v>
      </c>
      <c r="G258" t="s">
        <v>4408</v>
      </c>
    </row>
    <row r="259" spans="1:7" ht="11.25" customHeight="1">
      <c r="A259" t="s">
        <v>16</v>
      </c>
      <c r="B259" t="s">
        <v>4377</v>
      </c>
      <c r="C259" t="s">
        <v>4378</v>
      </c>
      <c r="D259" t="s">
        <v>4326</v>
      </c>
      <c r="E259" t="s">
        <v>4409</v>
      </c>
      <c r="F259" t="s">
        <v>3719</v>
      </c>
      <c r="G259" t="s">
        <v>4410</v>
      </c>
    </row>
    <row r="260" spans="1:7" ht="11.25" customHeight="1">
      <c r="A260" t="s">
        <v>16</v>
      </c>
      <c r="B260" t="s">
        <v>4377</v>
      </c>
      <c r="C260" t="s">
        <v>4378</v>
      </c>
      <c r="D260" t="s">
        <v>4411</v>
      </c>
      <c r="E260" t="s">
        <v>4412</v>
      </c>
      <c r="F260" t="s">
        <v>3885</v>
      </c>
      <c r="G260" t="s">
        <v>4413</v>
      </c>
    </row>
    <row r="261" spans="1:7" ht="11.25" customHeight="1">
      <c r="A261" t="s">
        <v>16</v>
      </c>
      <c r="B261" t="s">
        <v>4414</v>
      </c>
      <c r="C261" t="s">
        <v>4415</v>
      </c>
      <c r="D261" t="s">
        <v>4416</v>
      </c>
      <c r="E261" t="s">
        <v>4417</v>
      </c>
      <c r="F261" t="s">
        <v>3719</v>
      </c>
      <c r="G261" t="s">
        <v>4418</v>
      </c>
    </row>
    <row r="262" spans="1:7" ht="11.25" customHeight="1">
      <c r="A262" t="s">
        <v>16</v>
      </c>
      <c r="B262" t="s">
        <v>4414</v>
      </c>
      <c r="C262" t="s">
        <v>4415</v>
      </c>
      <c r="D262" t="s">
        <v>3823</v>
      </c>
      <c r="E262" t="s">
        <v>4419</v>
      </c>
      <c r="F262" t="s">
        <v>3719</v>
      </c>
      <c r="G262" t="s">
        <v>4420</v>
      </c>
    </row>
    <row r="263" spans="1:7" ht="11.25" customHeight="1">
      <c r="A263" t="s">
        <v>16</v>
      </c>
      <c r="B263" t="s">
        <v>4414</v>
      </c>
      <c r="C263" t="s">
        <v>4415</v>
      </c>
      <c r="D263" t="s">
        <v>4421</v>
      </c>
      <c r="E263" t="s">
        <v>4422</v>
      </c>
      <c r="F263" t="s">
        <v>3719</v>
      </c>
      <c r="G263" t="s">
        <v>4423</v>
      </c>
    </row>
    <row r="264" spans="1:7" ht="11.25" customHeight="1">
      <c r="A264" t="s">
        <v>16</v>
      </c>
      <c r="B264" t="s">
        <v>4414</v>
      </c>
      <c r="C264" t="s">
        <v>4415</v>
      </c>
      <c r="D264" t="s">
        <v>4424</v>
      </c>
      <c r="E264" t="s">
        <v>4425</v>
      </c>
      <c r="F264" t="s">
        <v>3719</v>
      </c>
      <c r="G264" t="s">
        <v>4426</v>
      </c>
    </row>
    <row r="265" spans="1:7" ht="11.25" customHeight="1">
      <c r="A265" t="s">
        <v>16</v>
      </c>
      <c r="B265" t="s">
        <v>4414</v>
      </c>
      <c r="C265" t="s">
        <v>4415</v>
      </c>
      <c r="D265" t="s">
        <v>4427</v>
      </c>
      <c r="E265" t="s">
        <v>4428</v>
      </c>
      <c r="F265" t="s">
        <v>3719</v>
      </c>
      <c r="G265" t="s">
        <v>4429</v>
      </c>
    </row>
    <row r="266" spans="1:7" ht="11.25" customHeight="1">
      <c r="A266" t="s">
        <v>16</v>
      </c>
      <c r="B266" t="s">
        <v>4414</v>
      </c>
      <c r="C266" t="s">
        <v>4415</v>
      </c>
      <c r="D266" t="s">
        <v>4430</v>
      </c>
      <c r="E266" t="s">
        <v>4431</v>
      </c>
      <c r="F266" t="s">
        <v>3719</v>
      </c>
      <c r="G266" t="s">
        <v>4432</v>
      </c>
    </row>
    <row r="267" spans="1:7" ht="11.25" customHeight="1">
      <c r="A267" t="s">
        <v>16</v>
      </c>
      <c r="B267" t="s">
        <v>4414</v>
      </c>
      <c r="C267" t="s">
        <v>4415</v>
      </c>
      <c r="D267" t="s">
        <v>4414</v>
      </c>
      <c r="E267" t="s">
        <v>4415</v>
      </c>
      <c r="F267" t="s">
        <v>3716</v>
      </c>
      <c r="G267" t="s">
        <v>4433</v>
      </c>
    </row>
    <row r="268" spans="1:7" ht="11.25" customHeight="1">
      <c r="A268" t="s">
        <v>16</v>
      </c>
      <c r="B268" t="s">
        <v>4414</v>
      </c>
      <c r="C268" t="s">
        <v>4415</v>
      </c>
      <c r="D268" t="s">
        <v>4434</v>
      </c>
      <c r="E268" t="s">
        <v>4435</v>
      </c>
      <c r="F268" t="s">
        <v>3719</v>
      </c>
      <c r="G268" t="s">
        <v>4436</v>
      </c>
    </row>
    <row r="269" spans="1:7" ht="11.25" customHeight="1">
      <c r="A269" t="s">
        <v>16</v>
      </c>
      <c r="B269" t="s">
        <v>4414</v>
      </c>
      <c r="C269" t="s">
        <v>4415</v>
      </c>
      <c r="D269" t="s">
        <v>4437</v>
      </c>
      <c r="E269" t="s">
        <v>4438</v>
      </c>
      <c r="F269" t="s">
        <v>3719</v>
      </c>
      <c r="G269" t="s">
        <v>4439</v>
      </c>
    </row>
    <row r="270" spans="1:7" ht="11.25" customHeight="1">
      <c r="A270" t="s">
        <v>16</v>
      </c>
      <c r="B270" t="s">
        <v>4414</v>
      </c>
      <c r="C270" t="s">
        <v>4415</v>
      </c>
      <c r="D270" t="s">
        <v>4440</v>
      </c>
      <c r="E270" t="s">
        <v>4441</v>
      </c>
      <c r="F270" t="s">
        <v>3719</v>
      </c>
      <c r="G270" t="s">
        <v>4442</v>
      </c>
    </row>
    <row r="271" spans="1:7" ht="11.25" customHeight="1">
      <c r="A271" t="s">
        <v>16</v>
      </c>
      <c r="B271" t="s">
        <v>4414</v>
      </c>
      <c r="C271" t="s">
        <v>4415</v>
      </c>
      <c r="D271" t="s">
        <v>4443</v>
      </c>
      <c r="E271" t="s">
        <v>4444</v>
      </c>
      <c r="F271" t="s">
        <v>3719</v>
      </c>
      <c r="G271" t="s">
        <v>4445</v>
      </c>
    </row>
    <row r="272" spans="1:7" ht="11.25" customHeight="1">
      <c r="A272" t="s">
        <v>16</v>
      </c>
      <c r="B272" t="s">
        <v>4414</v>
      </c>
      <c r="C272" t="s">
        <v>4415</v>
      </c>
      <c r="D272" t="s">
        <v>3937</v>
      </c>
      <c r="E272" t="s">
        <v>4446</v>
      </c>
      <c r="F272" t="s">
        <v>3719</v>
      </c>
      <c r="G272" t="s">
        <v>4447</v>
      </c>
    </row>
    <row r="273" spans="1:7" ht="11.25" customHeight="1">
      <c r="A273" t="s">
        <v>16</v>
      </c>
      <c r="B273" t="s">
        <v>4414</v>
      </c>
      <c r="C273" t="s">
        <v>4415</v>
      </c>
      <c r="D273" t="s">
        <v>4448</v>
      </c>
      <c r="E273" t="s">
        <v>4449</v>
      </c>
      <c r="F273" t="s">
        <v>3719</v>
      </c>
      <c r="G273" t="s">
        <v>4450</v>
      </c>
    </row>
    <row r="274" spans="1:7" ht="11.25" customHeight="1">
      <c r="A274" t="s">
        <v>16</v>
      </c>
      <c r="B274" t="s">
        <v>4414</v>
      </c>
      <c r="C274" t="s">
        <v>4415</v>
      </c>
      <c r="D274" t="s">
        <v>4451</v>
      </c>
      <c r="E274" t="s">
        <v>4452</v>
      </c>
      <c r="F274" t="s">
        <v>3719</v>
      </c>
      <c r="G274" t="s">
        <v>4453</v>
      </c>
    </row>
    <row r="275" spans="1:7" ht="11.25" customHeight="1">
      <c r="A275" t="s">
        <v>16</v>
      </c>
      <c r="B275" t="s">
        <v>4414</v>
      </c>
      <c r="C275" t="s">
        <v>4415</v>
      </c>
      <c r="D275" t="s">
        <v>4454</v>
      </c>
      <c r="E275" t="s">
        <v>4455</v>
      </c>
      <c r="F275" t="s">
        <v>3885</v>
      </c>
      <c r="G275" t="s">
        <v>4456</v>
      </c>
    </row>
    <row r="276" spans="1:7" ht="11.25" customHeight="1">
      <c r="A276" t="s">
        <v>16</v>
      </c>
      <c r="B276" t="s">
        <v>4457</v>
      </c>
      <c r="C276" t="s">
        <v>4458</v>
      </c>
      <c r="D276" t="s">
        <v>4459</v>
      </c>
      <c r="E276" t="s">
        <v>4460</v>
      </c>
      <c r="F276" t="s">
        <v>3719</v>
      </c>
      <c r="G276" t="s">
        <v>4461</v>
      </c>
    </row>
    <row r="277" spans="1:7" ht="11.25" customHeight="1">
      <c r="A277" t="s">
        <v>16</v>
      </c>
      <c r="B277" t="s">
        <v>4457</v>
      </c>
      <c r="C277" t="s">
        <v>4458</v>
      </c>
      <c r="D277" t="s">
        <v>4462</v>
      </c>
      <c r="E277" t="s">
        <v>4463</v>
      </c>
      <c r="F277" t="s">
        <v>3719</v>
      </c>
      <c r="G277" t="s">
        <v>4464</v>
      </c>
    </row>
    <row r="278" spans="1:7" ht="11.25" customHeight="1">
      <c r="A278" t="s">
        <v>16</v>
      </c>
      <c r="B278" t="s">
        <v>4457</v>
      </c>
      <c r="C278" t="s">
        <v>4458</v>
      </c>
      <c r="D278" t="s">
        <v>4465</v>
      </c>
      <c r="E278" t="s">
        <v>4466</v>
      </c>
      <c r="F278" t="s">
        <v>3719</v>
      </c>
      <c r="G278" t="s">
        <v>4467</v>
      </c>
    </row>
    <row r="279" spans="1:7" ht="11.25" customHeight="1">
      <c r="A279" t="s">
        <v>16</v>
      </c>
      <c r="B279" t="s">
        <v>4457</v>
      </c>
      <c r="C279" t="s">
        <v>4458</v>
      </c>
      <c r="D279" t="s">
        <v>4468</v>
      </c>
      <c r="E279" t="s">
        <v>4469</v>
      </c>
      <c r="F279" t="s">
        <v>3719</v>
      </c>
      <c r="G279" t="s">
        <v>4470</v>
      </c>
    </row>
    <row r="280" spans="1:7" ht="11.25" customHeight="1">
      <c r="A280" t="s">
        <v>16</v>
      </c>
      <c r="B280" t="s">
        <v>4457</v>
      </c>
      <c r="C280" t="s">
        <v>4458</v>
      </c>
      <c r="D280" t="s">
        <v>4471</v>
      </c>
      <c r="E280" t="s">
        <v>4472</v>
      </c>
      <c r="F280" t="s">
        <v>3719</v>
      </c>
      <c r="G280" t="s">
        <v>4473</v>
      </c>
    </row>
    <row r="281" spans="1:7" ht="11.25" customHeight="1">
      <c r="A281" t="s">
        <v>16</v>
      </c>
      <c r="B281" t="s">
        <v>4457</v>
      </c>
      <c r="C281" t="s">
        <v>4458</v>
      </c>
      <c r="D281" t="s">
        <v>4474</v>
      </c>
      <c r="E281" t="s">
        <v>4475</v>
      </c>
      <c r="F281" t="s">
        <v>3719</v>
      </c>
      <c r="G281" t="s">
        <v>4476</v>
      </c>
    </row>
    <row r="282" spans="1:7" ht="11.25" customHeight="1">
      <c r="A282" t="s">
        <v>16</v>
      </c>
      <c r="B282" t="s">
        <v>4457</v>
      </c>
      <c r="C282" t="s">
        <v>4458</v>
      </c>
      <c r="D282" t="s">
        <v>4477</v>
      </c>
      <c r="E282" t="s">
        <v>4478</v>
      </c>
      <c r="F282" t="s">
        <v>3719</v>
      </c>
      <c r="G282" t="s">
        <v>4479</v>
      </c>
    </row>
    <row r="283" spans="1:7" ht="11.25" customHeight="1">
      <c r="A283" t="s">
        <v>16</v>
      </c>
      <c r="B283" t="s">
        <v>4457</v>
      </c>
      <c r="C283" t="s">
        <v>4458</v>
      </c>
      <c r="D283" t="s">
        <v>4480</v>
      </c>
      <c r="E283" t="s">
        <v>4481</v>
      </c>
      <c r="F283" t="s">
        <v>3719</v>
      </c>
      <c r="G283" t="s">
        <v>4482</v>
      </c>
    </row>
    <row r="284" spans="1:7" ht="11.25" customHeight="1">
      <c r="A284" t="s">
        <v>16</v>
      </c>
      <c r="B284" t="s">
        <v>4457</v>
      </c>
      <c r="C284" t="s">
        <v>4458</v>
      </c>
      <c r="D284" t="s">
        <v>4457</v>
      </c>
      <c r="E284" t="s">
        <v>4458</v>
      </c>
      <c r="F284" t="s">
        <v>3716</v>
      </c>
      <c r="G284" t="s">
        <v>4483</v>
      </c>
    </row>
    <row r="285" spans="1:7" ht="11.25" customHeight="1">
      <c r="A285" t="s">
        <v>16</v>
      </c>
      <c r="B285" t="s">
        <v>4457</v>
      </c>
      <c r="C285" t="s">
        <v>4458</v>
      </c>
      <c r="D285" t="s">
        <v>4484</v>
      </c>
      <c r="E285" t="s">
        <v>4485</v>
      </c>
      <c r="F285" t="s">
        <v>3754</v>
      </c>
      <c r="G285" t="s">
        <v>4486</v>
      </c>
    </row>
    <row r="286" spans="1:7" ht="11.25" customHeight="1">
      <c r="A286" t="s">
        <v>16</v>
      </c>
      <c r="B286" t="s">
        <v>4457</v>
      </c>
      <c r="C286" t="s">
        <v>4458</v>
      </c>
      <c r="D286" t="s">
        <v>4487</v>
      </c>
      <c r="E286" t="s">
        <v>4488</v>
      </c>
      <c r="F286" t="s">
        <v>3719</v>
      </c>
      <c r="G286" t="s">
        <v>4489</v>
      </c>
    </row>
    <row r="287" spans="1:7" ht="11.25" customHeight="1">
      <c r="A287" t="s">
        <v>16</v>
      </c>
      <c r="B287" t="s">
        <v>4457</v>
      </c>
      <c r="C287" t="s">
        <v>4458</v>
      </c>
      <c r="D287" t="s">
        <v>4490</v>
      </c>
      <c r="E287" t="s">
        <v>4491</v>
      </c>
      <c r="F287" t="s">
        <v>3719</v>
      </c>
      <c r="G287" t="s">
        <v>4492</v>
      </c>
    </row>
    <row r="288" spans="1:7" ht="11.25" customHeight="1">
      <c r="A288" t="s">
        <v>16</v>
      </c>
      <c r="B288" t="s">
        <v>4493</v>
      </c>
      <c r="C288" t="s">
        <v>4494</v>
      </c>
      <c r="D288" t="s">
        <v>4495</v>
      </c>
      <c r="E288" t="s">
        <v>4496</v>
      </c>
      <c r="F288" t="s">
        <v>3719</v>
      </c>
      <c r="G288" t="s">
        <v>4497</v>
      </c>
    </row>
    <row r="289" spans="1:7" ht="11.25" customHeight="1">
      <c r="A289" t="s">
        <v>16</v>
      </c>
      <c r="B289" t="s">
        <v>4493</v>
      </c>
      <c r="C289" t="s">
        <v>4494</v>
      </c>
      <c r="D289" t="s">
        <v>4498</v>
      </c>
      <c r="E289" t="s">
        <v>4499</v>
      </c>
      <c r="F289" t="s">
        <v>3719</v>
      </c>
      <c r="G289" t="s">
        <v>4500</v>
      </c>
    </row>
    <row r="290" spans="1:7" ht="11.25" customHeight="1">
      <c r="A290" t="s">
        <v>16</v>
      </c>
      <c r="B290" t="s">
        <v>4493</v>
      </c>
      <c r="C290" t="s">
        <v>4494</v>
      </c>
      <c r="D290" t="s">
        <v>4501</v>
      </c>
      <c r="E290" t="s">
        <v>4502</v>
      </c>
      <c r="F290" t="s">
        <v>3719</v>
      </c>
      <c r="G290" t="s">
        <v>4503</v>
      </c>
    </row>
    <row r="291" spans="1:7" ht="11.25" customHeight="1">
      <c r="A291" t="s">
        <v>16</v>
      </c>
      <c r="B291" t="s">
        <v>4493</v>
      </c>
      <c r="C291" t="s">
        <v>4494</v>
      </c>
      <c r="D291" t="s">
        <v>4504</v>
      </c>
      <c r="E291" t="s">
        <v>4505</v>
      </c>
      <c r="F291" t="s">
        <v>3719</v>
      </c>
      <c r="G291" t="s">
        <v>4506</v>
      </c>
    </row>
    <row r="292" spans="1:7" ht="11.25" customHeight="1">
      <c r="A292" t="s">
        <v>16</v>
      </c>
      <c r="B292" t="s">
        <v>4493</v>
      </c>
      <c r="C292" t="s">
        <v>4494</v>
      </c>
      <c r="D292" t="s">
        <v>4507</v>
      </c>
      <c r="E292" t="s">
        <v>4508</v>
      </c>
      <c r="F292" t="s">
        <v>3719</v>
      </c>
      <c r="G292" t="s">
        <v>4509</v>
      </c>
    </row>
    <row r="293" spans="1:7" ht="11.25" customHeight="1">
      <c r="A293" t="s">
        <v>16</v>
      </c>
      <c r="B293" t="s">
        <v>4493</v>
      </c>
      <c r="C293" t="s">
        <v>4494</v>
      </c>
      <c r="D293" t="s">
        <v>4510</v>
      </c>
      <c r="E293" t="s">
        <v>4511</v>
      </c>
      <c r="F293" t="s">
        <v>3719</v>
      </c>
      <c r="G293" t="s">
        <v>4512</v>
      </c>
    </row>
    <row r="294" spans="1:7" ht="11.25" customHeight="1">
      <c r="A294" t="s">
        <v>16</v>
      </c>
      <c r="B294" t="s">
        <v>4493</v>
      </c>
      <c r="C294" t="s">
        <v>4494</v>
      </c>
      <c r="D294" t="s">
        <v>4513</v>
      </c>
      <c r="E294" t="s">
        <v>4514</v>
      </c>
      <c r="F294" t="s">
        <v>3719</v>
      </c>
      <c r="G294" t="s">
        <v>4515</v>
      </c>
    </row>
    <row r="295" spans="1:7" ht="11.25" customHeight="1">
      <c r="A295" t="s">
        <v>16</v>
      </c>
      <c r="B295" t="s">
        <v>4493</v>
      </c>
      <c r="C295" t="s">
        <v>4494</v>
      </c>
      <c r="D295" t="s">
        <v>3913</v>
      </c>
      <c r="E295" t="s">
        <v>4516</v>
      </c>
      <c r="F295" t="s">
        <v>3719</v>
      </c>
      <c r="G295" t="s">
        <v>4517</v>
      </c>
    </row>
    <row r="296" spans="1:7" ht="11.25" customHeight="1">
      <c r="A296" t="s">
        <v>16</v>
      </c>
      <c r="B296" t="s">
        <v>4493</v>
      </c>
      <c r="C296" t="s">
        <v>4494</v>
      </c>
      <c r="D296" t="s">
        <v>4518</v>
      </c>
      <c r="E296" t="s">
        <v>4519</v>
      </c>
      <c r="F296" t="s">
        <v>3719</v>
      </c>
      <c r="G296" t="s">
        <v>4520</v>
      </c>
    </row>
    <row r="297" spans="1:7" ht="11.25" customHeight="1">
      <c r="A297" t="s">
        <v>16</v>
      </c>
      <c r="B297" t="s">
        <v>4493</v>
      </c>
      <c r="C297" t="s">
        <v>4494</v>
      </c>
      <c r="D297" t="s">
        <v>4521</v>
      </c>
      <c r="E297" t="s">
        <v>4522</v>
      </c>
      <c r="F297" t="s">
        <v>3719</v>
      </c>
      <c r="G297" t="s">
        <v>4523</v>
      </c>
    </row>
    <row r="298" spans="1:7" ht="11.25" customHeight="1">
      <c r="A298" t="s">
        <v>16</v>
      </c>
      <c r="B298" t="s">
        <v>4493</v>
      </c>
      <c r="C298" t="s">
        <v>4494</v>
      </c>
      <c r="D298" t="s">
        <v>4524</v>
      </c>
      <c r="E298" t="s">
        <v>4525</v>
      </c>
      <c r="F298" t="s">
        <v>3719</v>
      </c>
      <c r="G298" t="s">
        <v>4526</v>
      </c>
    </row>
    <row r="299" spans="1:7" ht="11.25" customHeight="1">
      <c r="A299" t="s">
        <v>16</v>
      </c>
      <c r="B299" t="s">
        <v>4493</v>
      </c>
      <c r="C299" t="s">
        <v>4494</v>
      </c>
      <c r="D299" t="s">
        <v>4493</v>
      </c>
      <c r="E299" t="s">
        <v>4494</v>
      </c>
      <c r="F299" t="s">
        <v>3716</v>
      </c>
      <c r="G299" t="s">
        <v>4527</v>
      </c>
    </row>
    <row r="300" spans="1:7" ht="11.25" customHeight="1">
      <c r="A300" t="s">
        <v>16</v>
      </c>
      <c r="B300" t="s">
        <v>4493</v>
      </c>
      <c r="C300" t="s">
        <v>4494</v>
      </c>
      <c r="D300" t="s">
        <v>4528</v>
      </c>
      <c r="E300" t="s">
        <v>4529</v>
      </c>
      <c r="F300" t="s">
        <v>3719</v>
      </c>
      <c r="G300" t="s">
        <v>4530</v>
      </c>
    </row>
    <row r="301" spans="1:7" ht="11.25" customHeight="1">
      <c r="A301" t="s">
        <v>16</v>
      </c>
      <c r="B301" t="s">
        <v>4493</v>
      </c>
      <c r="C301" t="s">
        <v>4494</v>
      </c>
      <c r="D301" t="s">
        <v>4061</v>
      </c>
      <c r="E301" t="s">
        <v>4531</v>
      </c>
      <c r="F301" t="s">
        <v>3719</v>
      </c>
      <c r="G301" t="s">
        <v>4532</v>
      </c>
    </row>
    <row r="302" spans="1:7" ht="11.25" customHeight="1">
      <c r="A302" t="s">
        <v>16</v>
      </c>
      <c r="B302" t="s">
        <v>4493</v>
      </c>
      <c r="C302" t="s">
        <v>4494</v>
      </c>
      <c r="D302" t="s">
        <v>4533</v>
      </c>
      <c r="E302" t="s">
        <v>4534</v>
      </c>
      <c r="F302" t="s">
        <v>3719</v>
      </c>
      <c r="G302" t="s">
        <v>4535</v>
      </c>
    </row>
    <row r="303" spans="1:7" ht="11.25" customHeight="1">
      <c r="A303" t="s">
        <v>16</v>
      </c>
      <c r="B303" t="s">
        <v>4493</v>
      </c>
      <c r="C303" t="s">
        <v>4494</v>
      </c>
      <c r="D303" t="s">
        <v>4536</v>
      </c>
      <c r="E303" t="s">
        <v>4537</v>
      </c>
      <c r="F303" t="s">
        <v>3719</v>
      </c>
      <c r="G303" t="s">
        <v>4538</v>
      </c>
    </row>
    <row r="304" spans="1:7" ht="11.25" customHeight="1">
      <c r="A304" t="s">
        <v>16</v>
      </c>
      <c r="B304" t="s">
        <v>4493</v>
      </c>
      <c r="C304" t="s">
        <v>4494</v>
      </c>
      <c r="D304" t="s">
        <v>4539</v>
      </c>
      <c r="E304" t="s">
        <v>4540</v>
      </c>
      <c r="F304" t="s">
        <v>3754</v>
      </c>
      <c r="G304" t="s">
        <v>4541</v>
      </c>
    </row>
    <row r="305" spans="1:7" ht="11.25" customHeight="1">
      <c r="A305" t="s">
        <v>16</v>
      </c>
      <c r="B305" t="s">
        <v>4542</v>
      </c>
      <c r="C305" t="s">
        <v>4543</v>
      </c>
      <c r="D305" t="s">
        <v>4544</v>
      </c>
      <c r="E305" t="s">
        <v>4545</v>
      </c>
      <c r="F305" t="s">
        <v>3719</v>
      </c>
      <c r="G305" t="s">
        <v>4546</v>
      </c>
    </row>
    <row r="306" spans="1:7" ht="11.25" customHeight="1">
      <c r="A306" t="s">
        <v>16</v>
      </c>
      <c r="B306" t="s">
        <v>4542</v>
      </c>
      <c r="C306" t="s">
        <v>4543</v>
      </c>
      <c r="D306" t="s">
        <v>4547</v>
      </c>
      <c r="E306" t="s">
        <v>4548</v>
      </c>
      <c r="F306" t="s">
        <v>3719</v>
      </c>
      <c r="G306" t="s">
        <v>4549</v>
      </c>
    </row>
    <row r="307" spans="1:7" ht="11.25" customHeight="1">
      <c r="A307" t="s">
        <v>16</v>
      </c>
      <c r="B307" t="s">
        <v>4542</v>
      </c>
      <c r="C307" t="s">
        <v>4543</v>
      </c>
      <c r="D307" t="s">
        <v>4550</v>
      </c>
      <c r="E307" t="s">
        <v>4551</v>
      </c>
      <c r="F307" t="s">
        <v>3719</v>
      </c>
      <c r="G307" t="s">
        <v>4552</v>
      </c>
    </row>
    <row r="308" spans="1:7" ht="11.25" customHeight="1">
      <c r="A308" t="s">
        <v>16</v>
      </c>
      <c r="B308" t="s">
        <v>4542</v>
      </c>
      <c r="C308" t="s">
        <v>4543</v>
      </c>
      <c r="D308" t="s">
        <v>4553</v>
      </c>
      <c r="E308" t="s">
        <v>4554</v>
      </c>
      <c r="F308" t="s">
        <v>3719</v>
      </c>
      <c r="G308" t="s">
        <v>4555</v>
      </c>
    </row>
    <row r="309" spans="1:7" ht="11.25" customHeight="1">
      <c r="A309" t="s">
        <v>16</v>
      </c>
      <c r="B309" t="s">
        <v>4542</v>
      </c>
      <c r="C309" t="s">
        <v>4543</v>
      </c>
      <c r="D309" t="s">
        <v>4556</v>
      </c>
      <c r="E309" t="s">
        <v>4557</v>
      </c>
      <c r="F309" t="s">
        <v>3719</v>
      </c>
      <c r="G309" t="s">
        <v>4558</v>
      </c>
    </row>
    <row r="310" spans="1:7" ht="11.25" customHeight="1">
      <c r="A310" t="s">
        <v>16</v>
      </c>
      <c r="B310" t="s">
        <v>4542</v>
      </c>
      <c r="C310" t="s">
        <v>4543</v>
      </c>
      <c r="D310" t="s">
        <v>4559</v>
      </c>
      <c r="E310" t="s">
        <v>4560</v>
      </c>
      <c r="F310" t="s">
        <v>3719</v>
      </c>
      <c r="G310" t="s">
        <v>4561</v>
      </c>
    </row>
    <row r="311" spans="1:7" ht="11.25" customHeight="1">
      <c r="A311" t="s">
        <v>16</v>
      </c>
      <c r="B311" t="s">
        <v>4542</v>
      </c>
      <c r="C311" t="s">
        <v>4543</v>
      </c>
      <c r="D311" t="s">
        <v>4562</v>
      </c>
      <c r="E311" t="s">
        <v>4563</v>
      </c>
      <c r="F311" t="s">
        <v>3719</v>
      </c>
      <c r="G311" t="s">
        <v>4564</v>
      </c>
    </row>
    <row r="312" spans="1:7" ht="11.25" customHeight="1">
      <c r="A312" t="s">
        <v>16</v>
      </c>
      <c r="B312" t="s">
        <v>4542</v>
      </c>
      <c r="C312" t="s">
        <v>4543</v>
      </c>
      <c r="D312" t="s">
        <v>4565</v>
      </c>
      <c r="E312" t="s">
        <v>4566</v>
      </c>
      <c r="F312" t="s">
        <v>3719</v>
      </c>
      <c r="G312" t="s">
        <v>4567</v>
      </c>
    </row>
    <row r="313" spans="1:7" ht="11.25" customHeight="1">
      <c r="A313" t="s">
        <v>16</v>
      </c>
      <c r="B313" t="s">
        <v>4542</v>
      </c>
      <c r="C313" t="s">
        <v>4543</v>
      </c>
      <c r="D313" t="s">
        <v>4542</v>
      </c>
      <c r="E313" t="s">
        <v>4543</v>
      </c>
      <c r="F313" t="s">
        <v>3716</v>
      </c>
      <c r="G313" t="s">
        <v>4568</v>
      </c>
    </row>
    <row r="314" spans="1:7" ht="11.25" customHeight="1">
      <c r="A314" t="s">
        <v>16</v>
      </c>
      <c r="B314" t="s">
        <v>4542</v>
      </c>
      <c r="C314" t="s">
        <v>4543</v>
      </c>
      <c r="D314" t="s">
        <v>4569</v>
      </c>
      <c r="E314" t="s">
        <v>4570</v>
      </c>
      <c r="F314" t="s">
        <v>3719</v>
      </c>
      <c r="G314" t="s">
        <v>4571</v>
      </c>
    </row>
    <row r="315" spans="1:7" ht="11.25" customHeight="1">
      <c r="A315" t="s">
        <v>16</v>
      </c>
      <c r="B315" t="s">
        <v>4542</v>
      </c>
      <c r="C315" t="s">
        <v>4543</v>
      </c>
      <c r="D315" t="s">
        <v>4572</v>
      </c>
      <c r="E315" t="s">
        <v>4573</v>
      </c>
      <c r="F315" t="s">
        <v>3719</v>
      </c>
      <c r="G315" t="s">
        <v>4574</v>
      </c>
    </row>
    <row r="316" spans="1:7" ht="11.25" customHeight="1">
      <c r="A316" t="s">
        <v>16</v>
      </c>
      <c r="B316" t="s">
        <v>4542</v>
      </c>
      <c r="C316" t="s">
        <v>4543</v>
      </c>
      <c r="D316" t="s">
        <v>4575</v>
      </c>
      <c r="E316" t="s">
        <v>4576</v>
      </c>
      <c r="F316" t="s">
        <v>3719</v>
      </c>
      <c r="G316" t="s">
        <v>4577</v>
      </c>
    </row>
    <row r="317" spans="1:7" ht="11.25" customHeight="1">
      <c r="A317" t="s">
        <v>16</v>
      </c>
      <c r="B317" t="s">
        <v>4542</v>
      </c>
      <c r="C317" t="s">
        <v>4543</v>
      </c>
      <c r="D317" t="s">
        <v>4578</v>
      </c>
      <c r="E317" t="s">
        <v>4579</v>
      </c>
      <c r="F317" t="s">
        <v>3719</v>
      </c>
      <c r="G317" t="s">
        <v>4580</v>
      </c>
    </row>
    <row r="318" spans="1:7" ht="11.25" customHeight="1">
      <c r="A318" t="s">
        <v>16</v>
      </c>
      <c r="B318" t="s">
        <v>4542</v>
      </c>
      <c r="C318" t="s">
        <v>4543</v>
      </c>
      <c r="D318" t="s">
        <v>4581</v>
      </c>
      <c r="E318" t="s">
        <v>4582</v>
      </c>
      <c r="F318" t="s">
        <v>3719</v>
      </c>
      <c r="G318" t="s">
        <v>4583</v>
      </c>
    </row>
    <row r="319" spans="1:7" ht="11.25" customHeight="1">
      <c r="A319" t="s">
        <v>16</v>
      </c>
      <c r="B319" t="s">
        <v>4584</v>
      </c>
      <c r="C319" t="s">
        <v>4585</v>
      </c>
      <c r="D319" t="s">
        <v>4586</v>
      </c>
      <c r="E319" t="s">
        <v>4587</v>
      </c>
      <c r="F319" t="s">
        <v>3719</v>
      </c>
      <c r="G319" t="s">
        <v>4588</v>
      </c>
    </row>
    <row r="320" spans="1:7" ht="11.25" customHeight="1">
      <c r="A320" t="s">
        <v>16</v>
      </c>
      <c r="B320" t="s">
        <v>4584</v>
      </c>
      <c r="C320" t="s">
        <v>4585</v>
      </c>
      <c r="D320" t="s">
        <v>4589</v>
      </c>
      <c r="E320" t="s">
        <v>4590</v>
      </c>
      <c r="F320" t="s">
        <v>3719</v>
      </c>
      <c r="G320" t="s">
        <v>4591</v>
      </c>
    </row>
    <row r="321" spans="1:7" ht="11.25" customHeight="1">
      <c r="A321" t="s">
        <v>16</v>
      </c>
      <c r="B321" t="s">
        <v>4584</v>
      </c>
      <c r="C321" t="s">
        <v>4585</v>
      </c>
      <c r="D321" t="s">
        <v>4592</v>
      </c>
      <c r="E321" t="s">
        <v>4593</v>
      </c>
      <c r="F321" t="s">
        <v>3719</v>
      </c>
      <c r="G321" t="s">
        <v>4594</v>
      </c>
    </row>
    <row r="322" spans="1:7" ht="11.25" customHeight="1">
      <c r="A322" t="s">
        <v>16</v>
      </c>
      <c r="B322" t="s">
        <v>4584</v>
      </c>
      <c r="C322" t="s">
        <v>4585</v>
      </c>
      <c r="D322" t="s">
        <v>4595</v>
      </c>
      <c r="E322" t="s">
        <v>4596</v>
      </c>
      <c r="F322" t="s">
        <v>3719</v>
      </c>
      <c r="G322" t="s">
        <v>4597</v>
      </c>
    </row>
    <row r="323" spans="1:7" ht="11.25" customHeight="1">
      <c r="A323" t="s">
        <v>16</v>
      </c>
      <c r="B323" t="s">
        <v>4584</v>
      </c>
      <c r="C323" t="s">
        <v>4585</v>
      </c>
      <c r="D323" t="s">
        <v>4471</v>
      </c>
      <c r="E323" t="s">
        <v>4598</v>
      </c>
      <c r="F323" t="s">
        <v>3719</v>
      </c>
      <c r="G323" t="s">
        <v>4599</v>
      </c>
    </row>
    <row r="324" spans="1:7" ht="11.25" customHeight="1">
      <c r="A324" t="s">
        <v>16</v>
      </c>
      <c r="B324" t="s">
        <v>4584</v>
      </c>
      <c r="C324" t="s">
        <v>4585</v>
      </c>
      <c r="D324" t="s">
        <v>3724</v>
      </c>
      <c r="E324" t="s">
        <v>4600</v>
      </c>
      <c r="F324" t="s">
        <v>3719</v>
      </c>
      <c r="G324" t="s">
        <v>4601</v>
      </c>
    </row>
    <row r="325" spans="1:7" ht="11.25" customHeight="1">
      <c r="A325" t="s">
        <v>16</v>
      </c>
      <c r="B325" t="s">
        <v>4584</v>
      </c>
      <c r="C325" t="s">
        <v>4585</v>
      </c>
      <c r="D325" t="s">
        <v>4602</v>
      </c>
      <c r="E325" t="s">
        <v>4603</v>
      </c>
      <c r="F325" t="s">
        <v>3719</v>
      </c>
      <c r="G325" t="s">
        <v>4604</v>
      </c>
    </row>
    <row r="326" spans="1:7" ht="11.25" customHeight="1">
      <c r="A326" t="s">
        <v>16</v>
      </c>
      <c r="B326" t="s">
        <v>4584</v>
      </c>
      <c r="C326" t="s">
        <v>4585</v>
      </c>
      <c r="D326" t="s">
        <v>4584</v>
      </c>
      <c r="E326" t="s">
        <v>4585</v>
      </c>
      <c r="F326" t="s">
        <v>3716</v>
      </c>
      <c r="G326" t="s">
        <v>4605</v>
      </c>
    </row>
    <row r="327" spans="1:7" ht="11.25" customHeight="1">
      <c r="A327" t="s">
        <v>16</v>
      </c>
      <c r="B327" t="s">
        <v>4584</v>
      </c>
      <c r="C327" t="s">
        <v>4585</v>
      </c>
      <c r="D327" t="s">
        <v>4606</v>
      </c>
      <c r="E327" t="s">
        <v>4607</v>
      </c>
      <c r="F327" t="s">
        <v>3719</v>
      </c>
      <c r="G327" t="s">
        <v>4608</v>
      </c>
    </row>
    <row r="328" spans="1:7" ht="11.25" customHeight="1">
      <c r="A328" t="s">
        <v>16</v>
      </c>
      <c r="B328" t="s">
        <v>4584</v>
      </c>
      <c r="C328" t="s">
        <v>4585</v>
      </c>
      <c r="D328" t="s">
        <v>4609</v>
      </c>
      <c r="E328" t="s">
        <v>4610</v>
      </c>
      <c r="F328" t="s">
        <v>3719</v>
      </c>
      <c r="G328" t="s">
        <v>4611</v>
      </c>
    </row>
    <row r="329" spans="1:7" ht="11.25" customHeight="1">
      <c r="A329" t="s">
        <v>16</v>
      </c>
      <c r="B329" t="s">
        <v>4584</v>
      </c>
      <c r="C329" t="s">
        <v>4585</v>
      </c>
      <c r="D329" t="s">
        <v>4612</v>
      </c>
      <c r="E329" t="s">
        <v>4613</v>
      </c>
      <c r="F329" t="s">
        <v>3719</v>
      </c>
      <c r="G329" t="s">
        <v>4614</v>
      </c>
    </row>
    <row r="330" spans="1:7" ht="11.25" customHeight="1">
      <c r="A330" t="s">
        <v>16</v>
      </c>
      <c r="B330" t="s">
        <v>4584</v>
      </c>
      <c r="C330" t="s">
        <v>4585</v>
      </c>
      <c r="D330" t="s">
        <v>4615</v>
      </c>
      <c r="E330" t="s">
        <v>4616</v>
      </c>
      <c r="F330" t="s">
        <v>3719</v>
      </c>
      <c r="G330" t="s">
        <v>4617</v>
      </c>
    </row>
    <row r="331" spans="1:7" ht="11.25" customHeight="1">
      <c r="A331" t="s">
        <v>16</v>
      </c>
      <c r="B331" t="s">
        <v>4584</v>
      </c>
      <c r="C331" t="s">
        <v>4585</v>
      </c>
      <c r="D331" t="s">
        <v>4326</v>
      </c>
      <c r="E331" t="s">
        <v>4618</v>
      </c>
      <c r="F331" t="s">
        <v>3719</v>
      </c>
      <c r="G331" t="s">
        <v>4619</v>
      </c>
    </row>
    <row r="332" spans="1:7" ht="11.25" customHeight="1">
      <c r="A332" t="s">
        <v>16</v>
      </c>
      <c r="B332" t="s">
        <v>4584</v>
      </c>
      <c r="C332" t="s">
        <v>4585</v>
      </c>
      <c r="D332" t="s">
        <v>4620</v>
      </c>
      <c r="E332" t="s">
        <v>4621</v>
      </c>
      <c r="F332" t="s">
        <v>3719</v>
      </c>
      <c r="G332" t="s">
        <v>4622</v>
      </c>
    </row>
    <row r="333" spans="1:7" ht="11.25" customHeight="1">
      <c r="A333" t="s">
        <v>16</v>
      </c>
      <c r="B333" t="s">
        <v>4584</v>
      </c>
      <c r="C333" t="s">
        <v>4585</v>
      </c>
      <c r="D333" t="s">
        <v>4623</v>
      </c>
      <c r="E333" t="s">
        <v>4624</v>
      </c>
      <c r="F333" t="s">
        <v>3885</v>
      </c>
      <c r="G333" t="s">
        <v>4625</v>
      </c>
    </row>
    <row r="334" spans="1:7" ht="11.25" customHeight="1">
      <c r="A334" t="s">
        <v>16</v>
      </c>
      <c r="B334" t="s">
        <v>4626</v>
      </c>
      <c r="C334" t="s">
        <v>4627</v>
      </c>
      <c r="D334" t="s">
        <v>4628</v>
      </c>
      <c r="E334" t="s">
        <v>4629</v>
      </c>
      <c r="F334" t="s">
        <v>3719</v>
      </c>
      <c r="G334" t="s">
        <v>4630</v>
      </c>
    </row>
    <row r="335" spans="1:7" ht="11.25" customHeight="1">
      <c r="A335" t="s">
        <v>16</v>
      </c>
      <c r="B335" t="s">
        <v>4626</v>
      </c>
      <c r="C335" t="s">
        <v>4627</v>
      </c>
      <c r="D335" t="s">
        <v>4631</v>
      </c>
      <c r="E335" t="s">
        <v>4632</v>
      </c>
      <c r="F335" t="s">
        <v>3719</v>
      </c>
      <c r="G335" t="s">
        <v>4633</v>
      </c>
    </row>
    <row r="336" spans="1:7" ht="11.25" customHeight="1">
      <c r="A336" t="s">
        <v>16</v>
      </c>
      <c r="B336" t="s">
        <v>4626</v>
      </c>
      <c r="C336" t="s">
        <v>4627</v>
      </c>
      <c r="D336" t="s">
        <v>4518</v>
      </c>
      <c r="E336" t="s">
        <v>4634</v>
      </c>
      <c r="F336" t="s">
        <v>3719</v>
      </c>
      <c r="G336" t="s">
        <v>4635</v>
      </c>
    </row>
    <row r="337" spans="1:7" ht="11.25" customHeight="1">
      <c r="A337" t="s">
        <v>16</v>
      </c>
      <c r="B337" t="s">
        <v>4626</v>
      </c>
      <c r="C337" t="s">
        <v>4627</v>
      </c>
      <c r="D337" t="s">
        <v>4636</v>
      </c>
      <c r="E337" t="s">
        <v>4637</v>
      </c>
      <c r="F337" t="s">
        <v>3719</v>
      </c>
      <c r="G337" t="s">
        <v>4638</v>
      </c>
    </row>
    <row r="338" spans="1:7" ht="11.25" customHeight="1">
      <c r="A338" t="s">
        <v>16</v>
      </c>
      <c r="B338" t="s">
        <v>4626</v>
      </c>
      <c r="C338" t="s">
        <v>4627</v>
      </c>
      <c r="D338" t="s">
        <v>4639</v>
      </c>
      <c r="E338" t="s">
        <v>4640</v>
      </c>
      <c r="F338" t="s">
        <v>3719</v>
      </c>
      <c r="G338" t="s">
        <v>4641</v>
      </c>
    </row>
    <row r="339" spans="1:7" ht="11.25" customHeight="1">
      <c r="A339" t="s">
        <v>16</v>
      </c>
      <c r="B339" t="s">
        <v>4626</v>
      </c>
      <c r="C339" t="s">
        <v>4627</v>
      </c>
      <c r="D339" t="s">
        <v>4642</v>
      </c>
      <c r="E339" t="s">
        <v>4643</v>
      </c>
      <c r="F339" t="s">
        <v>3719</v>
      </c>
      <c r="G339" t="s">
        <v>4644</v>
      </c>
    </row>
    <row r="340" spans="1:7" ht="11.25" customHeight="1">
      <c r="A340" t="s">
        <v>16</v>
      </c>
      <c r="B340" t="s">
        <v>4626</v>
      </c>
      <c r="C340" t="s">
        <v>4627</v>
      </c>
      <c r="D340" t="s">
        <v>4645</v>
      </c>
      <c r="E340" t="s">
        <v>4646</v>
      </c>
      <c r="F340" t="s">
        <v>3719</v>
      </c>
      <c r="G340" t="s">
        <v>4647</v>
      </c>
    </row>
    <row r="341" spans="1:7" ht="11.25" customHeight="1">
      <c r="A341" t="s">
        <v>16</v>
      </c>
      <c r="B341" t="s">
        <v>4626</v>
      </c>
      <c r="C341" t="s">
        <v>4627</v>
      </c>
      <c r="D341" t="s">
        <v>4648</v>
      </c>
      <c r="E341" t="s">
        <v>4649</v>
      </c>
      <c r="F341" t="s">
        <v>3719</v>
      </c>
      <c r="G341" t="s">
        <v>4650</v>
      </c>
    </row>
    <row r="342" spans="1:7" ht="11.25" customHeight="1">
      <c r="A342" t="s">
        <v>16</v>
      </c>
      <c r="B342" t="s">
        <v>4626</v>
      </c>
      <c r="C342" t="s">
        <v>4627</v>
      </c>
      <c r="D342" t="s">
        <v>4626</v>
      </c>
      <c r="E342" t="s">
        <v>4627</v>
      </c>
      <c r="F342" t="s">
        <v>3716</v>
      </c>
      <c r="G342" t="s">
        <v>4651</v>
      </c>
    </row>
    <row r="343" spans="1:7" ht="11.25" customHeight="1">
      <c r="A343" t="s">
        <v>16</v>
      </c>
      <c r="B343" t="s">
        <v>4626</v>
      </c>
      <c r="C343" t="s">
        <v>4627</v>
      </c>
      <c r="D343" t="s">
        <v>4652</v>
      </c>
      <c r="E343" t="s">
        <v>4653</v>
      </c>
      <c r="F343" t="s">
        <v>3754</v>
      </c>
      <c r="G343" t="s">
        <v>4654</v>
      </c>
    </row>
    <row r="344" spans="1:7" ht="11.25" customHeight="1">
      <c r="A344" t="s">
        <v>16</v>
      </c>
      <c r="B344" t="s">
        <v>4626</v>
      </c>
      <c r="C344" t="s">
        <v>4627</v>
      </c>
      <c r="D344" t="s">
        <v>4655</v>
      </c>
      <c r="E344" t="s">
        <v>4656</v>
      </c>
      <c r="F344" t="s">
        <v>3719</v>
      </c>
      <c r="G344" t="s">
        <v>4657</v>
      </c>
    </row>
    <row r="345" spans="1:7" ht="11.25" customHeight="1">
      <c r="A345" t="s">
        <v>16</v>
      </c>
      <c r="B345" t="s">
        <v>4658</v>
      </c>
      <c r="C345" t="s">
        <v>4659</v>
      </c>
      <c r="D345" t="s">
        <v>4660</v>
      </c>
      <c r="E345" t="s">
        <v>4661</v>
      </c>
      <c r="F345" t="s">
        <v>3719</v>
      </c>
      <c r="G345" t="s">
        <v>4662</v>
      </c>
    </row>
    <row r="346" spans="1:7" ht="11.25" customHeight="1">
      <c r="A346" t="s">
        <v>16</v>
      </c>
      <c r="B346" t="s">
        <v>4658</v>
      </c>
      <c r="C346" t="s">
        <v>4659</v>
      </c>
      <c r="D346" t="s">
        <v>4663</v>
      </c>
      <c r="E346" t="s">
        <v>4664</v>
      </c>
      <c r="F346" t="s">
        <v>3719</v>
      </c>
      <c r="G346" t="s">
        <v>4665</v>
      </c>
    </row>
    <row r="347" spans="1:7" ht="11.25" customHeight="1">
      <c r="A347" t="s">
        <v>16</v>
      </c>
      <c r="B347" t="s">
        <v>4658</v>
      </c>
      <c r="C347" t="s">
        <v>4659</v>
      </c>
      <c r="D347" t="s">
        <v>4666</v>
      </c>
      <c r="E347" t="s">
        <v>4667</v>
      </c>
      <c r="F347" t="s">
        <v>3719</v>
      </c>
      <c r="G347" t="s">
        <v>4668</v>
      </c>
    </row>
    <row r="348" spans="1:7" ht="11.25" customHeight="1">
      <c r="A348" t="s">
        <v>16</v>
      </c>
      <c r="B348" t="s">
        <v>4658</v>
      </c>
      <c r="C348" t="s">
        <v>4659</v>
      </c>
      <c r="D348" t="s">
        <v>4669</v>
      </c>
      <c r="E348" t="s">
        <v>4670</v>
      </c>
      <c r="F348" t="s">
        <v>3719</v>
      </c>
      <c r="G348" t="s">
        <v>4671</v>
      </c>
    </row>
    <row r="349" spans="1:7" ht="11.25" customHeight="1">
      <c r="A349" t="s">
        <v>16</v>
      </c>
      <c r="B349" t="s">
        <v>4658</v>
      </c>
      <c r="C349" t="s">
        <v>4659</v>
      </c>
      <c r="D349" t="s">
        <v>4672</v>
      </c>
      <c r="E349" t="s">
        <v>4673</v>
      </c>
      <c r="F349" t="s">
        <v>3719</v>
      </c>
      <c r="G349" t="s">
        <v>4674</v>
      </c>
    </row>
    <row r="350" spans="1:7" ht="11.25" customHeight="1">
      <c r="A350" t="s">
        <v>16</v>
      </c>
      <c r="B350" t="s">
        <v>4658</v>
      </c>
      <c r="C350" t="s">
        <v>4659</v>
      </c>
      <c r="D350" t="s">
        <v>4675</v>
      </c>
      <c r="E350" t="s">
        <v>4676</v>
      </c>
      <c r="F350" t="s">
        <v>3719</v>
      </c>
      <c r="G350" t="s">
        <v>4677</v>
      </c>
    </row>
    <row r="351" spans="1:7" ht="11.25" customHeight="1">
      <c r="A351" t="s">
        <v>16</v>
      </c>
      <c r="B351" t="s">
        <v>4658</v>
      </c>
      <c r="C351" t="s">
        <v>4659</v>
      </c>
      <c r="D351" t="s">
        <v>4678</v>
      </c>
      <c r="E351" t="s">
        <v>4679</v>
      </c>
      <c r="F351" t="s">
        <v>3719</v>
      </c>
      <c r="G351" t="s">
        <v>4680</v>
      </c>
    </row>
    <row r="352" spans="1:7" ht="11.25" customHeight="1">
      <c r="A352" t="s">
        <v>16</v>
      </c>
      <c r="B352" t="s">
        <v>4658</v>
      </c>
      <c r="C352" t="s">
        <v>4659</v>
      </c>
      <c r="D352" t="s">
        <v>4658</v>
      </c>
      <c r="E352" t="s">
        <v>4659</v>
      </c>
      <c r="F352" t="s">
        <v>3716</v>
      </c>
      <c r="G352" t="s">
        <v>4681</v>
      </c>
    </row>
    <row r="353" spans="1:7" ht="11.25" customHeight="1">
      <c r="A353" t="s">
        <v>16</v>
      </c>
      <c r="B353" t="s">
        <v>4658</v>
      </c>
      <c r="C353" t="s">
        <v>4659</v>
      </c>
      <c r="D353" t="s">
        <v>4682</v>
      </c>
      <c r="E353" t="s">
        <v>4683</v>
      </c>
      <c r="F353" t="s">
        <v>3754</v>
      </c>
      <c r="G353" t="s">
        <v>4684</v>
      </c>
    </row>
    <row r="354" spans="1:7" ht="11.25" customHeight="1">
      <c r="A354" t="s">
        <v>16</v>
      </c>
      <c r="B354" t="s">
        <v>4658</v>
      </c>
      <c r="C354" t="s">
        <v>4659</v>
      </c>
      <c r="D354" t="s">
        <v>4685</v>
      </c>
      <c r="E354" t="s">
        <v>4686</v>
      </c>
      <c r="F354" t="s">
        <v>3719</v>
      </c>
      <c r="G354" t="s">
        <v>4687</v>
      </c>
    </row>
    <row r="355" spans="1:7" ht="11.25" customHeight="1">
      <c r="A355" t="s">
        <v>16</v>
      </c>
      <c r="B355" t="s">
        <v>4658</v>
      </c>
      <c r="C355" t="s">
        <v>4659</v>
      </c>
      <c r="D355" t="s">
        <v>4688</v>
      </c>
      <c r="E355" t="s">
        <v>4689</v>
      </c>
      <c r="F355" t="s">
        <v>3719</v>
      </c>
      <c r="G355" t="s">
        <v>4690</v>
      </c>
    </row>
    <row r="356" spans="1:7" ht="11.25" customHeight="1">
      <c r="A356" t="s">
        <v>16</v>
      </c>
      <c r="B356" t="s">
        <v>4691</v>
      </c>
      <c r="C356" t="s">
        <v>4692</v>
      </c>
      <c r="D356" t="s">
        <v>4693</v>
      </c>
      <c r="E356" t="s">
        <v>4694</v>
      </c>
      <c r="F356" t="s">
        <v>3719</v>
      </c>
      <c r="G356" t="s">
        <v>4695</v>
      </c>
    </row>
    <row r="357" spans="1:7" ht="11.25" customHeight="1">
      <c r="A357" t="s">
        <v>16</v>
      </c>
      <c r="B357" t="s">
        <v>4691</v>
      </c>
      <c r="C357" t="s">
        <v>4692</v>
      </c>
      <c r="D357" t="s">
        <v>4696</v>
      </c>
      <c r="E357" t="s">
        <v>4697</v>
      </c>
      <c r="F357" t="s">
        <v>3719</v>
      </c>
      <c r="G357" t="s">
        <v>4698</v>
      </c>
    </row>
    <row r="358" spans="1:7" ht="11.25" customHeight="1">
      <c r="A358" t="s">
        <v>16</v>
      </c>
      <c r="B358" t="s">
        <v>4691</v>
      </c>
      <c r="C358" t="s">
        <v>4692</v>
      </c>
      <c r="D358" t="s">
        <v>4699</v>
      </c>
      <c r="E358" t="s">
        <v>4700</v>
      </c>
      <c r="F358" t="s">
        <v>3719</v>
      </c>
      <c r="G358" t="s">
        <v>4701</v>
      </c>
    </row>
    <row r="359" spans="1:7" ht="11.25" customHeight="1">
      <c r="A359" t="s">
        <v>16</v>
      </c>
      <c r="B359" t="s">
        <v>4691</v>
      </c>
      <c r="C359" t="s">
        <v>4692</v>
      </c>
      <c r="D359" t="s">
        <v>4702</v>
      </c>
      <c r="E359" t="s">
        <v>4703</v>
      </c>
      <c r="F359" t="s">
        <v>3719</v>
      </c>
      <c r="G359" t="s">
        <v>4704</v>
      </c>
    </row>
    <row r="360" spans="1:7" ht="11.25" customHeight="1">
      <c r="A360" t="s">
        <v>16</v>
      </c>
      <c r="B360" t="s">
        <v>4691</v>
      </c>
      <c r="C360" t="s">
        <v>4692</v>
      </c>
      <c r="D360" t="s">
        <v>4705</v>
      </c>
      <c r="E360" t="s">
        <v>4706</v>
      </c>
      <c r="F360" t="s">
        <v>3719</v>
      </c>
      <c r="G360" t="s">
        <v>4707</v>
      </c>
    </row>
    <row r="361" spans="1:7" ht="11.25" customHeight="1">
      <c r="A361" t="s">
        <v>16</v>
      </c>
      <c r="B361" t="s">
        <v>4691</v>
      </c>
      <c r="C361" t="s">
        <v>4692</v>
      </c>
      <c r="D361" t="s">
        <v>4708</v>
      </c>
      <c r="E361" t="s">
        <v>4709</v>
      </c>
      <c r="F361" t="s">
        <v>3719</v>
      </c>
      <c r="G361" t="s">
        <v>4710</v>
      </c>
    </row>
    <row r="362" spans="1:7" ht="11.25" customHeight="1">
      <c r="A362" t="s">
        <v>16</v>
      </c>
      <c r="B362" t="s">
        <v>4691</v>
      </c>
      <c r="C362" t="s">
        <v>4692</v>
      </c>
      <c r="D362" t="s">
        <v>4711</v>
      </c>
      <c r="E362" t="s">
        <v>4712</v>
      </c>
      <c r="F362" t="s">
        <v>3719</v>
      </c>
      <c r="G362" t="s">
        <v>4713</v>
      </c>
    </row>
    <row r="363" spans="1:7" ht="11.25" customHeight="1">
      <c r="A363" t="s">
        <v>16</v>
      </c>
      <c r="B363" t="s">
        <v>4691</v>
      </c>
      <c r="C363" t="s">
        <v>4692</v>
      </c>
      <c r="D363" t="s">
        <v>4714</v>
      </c>
      <c r="E363" t="s">
        <v>4715</v>
      </c>
      <c r="F363" t="s">
        <v>3719</v>
      </c>
      <c r="G363" t="s">
        <v>4716</v>
      </c>
    </row>
    <row r="364" spans="1:7" ht="11.25" customHeight="1">
      <c r="A364" t="s">
        <v>16</v>
      </c>
      <c r="B364" t="s">
        <v>4691</v>
      </c>
      <c r="C364" t="s">
        <v>4692</v>
      </c>
      <c r="D364" t="s">
        <v>4717</v>
      </c>
      <c r="E364" t="s">
        <v>4718</v>
      </c>
      <c r="F364" t="s">
        <v>3719</v>
      </c>
      <c r="G364" t="s">
        <v>4719</v>
      </c>
    </row>
    <row r="365" spans="1:7" ht="11.25" customHeight="1">
      <c r="A365" t="s">
        <v>16</v>
      </c>
      <c r="B365" t="s">
        <v>4691</v>
      </c>
      <c r="C365" t="s">
        <v>4692</v>
      </c>
      <c r="D365" t="s">
        <v>4720</v>
      </c>
      <c r="E365" t="s">
        <v>4721</v>
      </c>
      <c r="F365" t="s">
        <v>3719</v>
      </c>
      <c r="G365" t="s">
        <v>4722</v>
      </c>
    </row>
    <row r="366" spans="1:7" ht="11.25" customHeight="1">
      <c r="A366" t="s">
        <v>16</v>
      </c>
      <c r="B366" t="s">
        <v>4691</v>
      </c>
      <c r="C366" t="s">
        <v>4692</v>
      </c>
      <c r="D366" t="s">
        <v>4691</v>
      </c>
      <c r="E366" t="s">
        <v>4692</v>
      </c>
      <c r="F366" t="s">
        <v>3716</v>
      </c>
      <c r="G366" t="s">
        <v>4723</v>
      </c>
    </row>
    <row r="367" spans="1:7" ht="11.25" customHeight="1">
      <c r="A367" t="s">
        <v>16</v>
      </c>
      <c r="B367" t="s">
        <v>4691</v>
      </c>
      <c r="C367" t="s">
        <v>4692</v>
      </c>
      <c r="D367" t="s">
        <v>4724</v>
      </c>
      <c r="E367" t="s">
        <v>4725</v>
      </c>
      <c r="F367" t="s">
        <v>3719</v>
      </c>
      <c r="G367" t="s">
        <v>4726</v>
      </c>
    </row>
    <row r="368" spans="1:7" ht="11.25" customHeight="1">
      <c r="A368" t="s">
        <v>16</v>
      </c>
      <c r="B368" t="s">
        <v>4691</v>
      </c>
      <c r="C368" t="s">
        <v>4692</v>
      </c>
      <c r="D368" t="s">
        <v>4727</v>
      </c>
      <c r="E368" t="s">
        <v>4728</v>
      </c>
      <c r="F368" t="s">
        <v>3719</v>
      </c>
      <c r="G368" t="s">
        <v>4729</v>
      </c>
    </row>
    <row r="369" spans="1:7" ht="11.25" customHeight="1">
      <c r="A369" t="s">
        <v>16</v>
      </c>
      <c r="B369" t="s">
        <v>4691</v>
      </c>
      <c r="C369" t="s">
        <v>4692</v>
      </c>
      <c r="D369" t="s">
        <v>4730</v>
      </c>
      <c r="E369" t="s">
        <v>4731</v>
      </c>
      <c r="F369" t="s">
        <v>3719</v>
      </c>
      <c r="G369" t="s">
        <v>4732</v>
      </c>
    </row>
    <row r="370" spans="1:7" ht="11.25" customHeight="1">
      <c r="A370" t="s">
        <v>16</v>
      </c>
      <c r="B370" t="s">
        <v>4691</v>
      </c>
      <c r="C370" t="s">
        <v>4692</v>
      </c>
      <c r="D370" t="s">
        <v>4733</v>
      </c>
      <c r="E370" t="s">
        <v>4734</v>
      </c>
      <c r="F370" t="s">
        <v>3719</v>
      </c>
      <c r="G370" t="s">
        <v>4735</v>
      </c>
    </row>
    <row r="371" spans="1:7" ht="11.25" customHeight="1">
      <c r="A371" t="s">
        <v>16</v>
      </c>
      <c r="B371" t="s">
        <v>4691</v>
      </c>
      <c r="C371" t="s">
        <v>4692</v>
      </c>
      <c r="D371" t="s">
        <v>4736</v>
      </c>
      <c r="E371" t="s">
        <v>4737</v>
      </c>
      <c r="F371" t="s">
        <v>3885</v>
      </c>
      <c r="G371" t="s">
        <v>4738</v>
      </c>
    </row>
    <row r="372" spans="1:7" ht="11.25" customHeight="1">
      <c r="A372" t="s">
        <v>16</v>
      </c>
      <c r="B372" t="s">
        <v>4739</v>
      </c>
      <c r="C372" t="s">
        <v>4740</v>
      </c>
      <c r="D372" t="s">
        <v>4741</v>
      </c>
      <c r="E372" t="s">
        <v>4742</v>
      </c>
      <c r="F372" t="s">
        <v>3719</v>
      </c>
      <c r="G372" t="s">
        <v>4743</v>
      </c>
    </row>
    <row r="373" spans="1:7" ht="11.25" customHeight="1">
      <c r="A373" t="s">
        <v>16</v>
      </c>
      <c r="B373" t="s">
        <v>4739</v>
      </c>
      <c r="C373" t="s">
        <v>4740</v>
      </c>
      <c r="D373" t="s">
        <v>4744</v>
      </c>
      <c r="E373" t="s">
        <v>4745</v>
      </c>
      <c r="F373" t="s">
        <v>3719</v>
      </c>
      <c r="G373" t="s">
        <v>4746</v>
      </c>
    </row>
    <row r="374" spans="1:7" ht="11.25" customHeight="1">
      <c r="A374" t="s">
        <v>16</v>
      </c>
      <c r="B374" t="s">
        <v>4739</v>
      </c>
      <c r="C374" t="s">
        <v>4740</v>
      </c>
      <c r="D374" t="s">
        <v>4666</v>
      </c>
      <c r="E374" t="s">
        <v>4747</v>
      </c>
      <c r="F374" t="s">
        <v>3719</v>
      </c>
      <c r="G374" t="s">
        <v>4748</v>
      </c>
    </row>
    <row r="375" spans="1:7" ht="11.25" customHeight="1">
      <c r="A375" t="s">
        <v>16</v>
      </c>
      <c r="B375" t="s">
        <v>4739</v>
      </c>
      <c r="C375" t="s">
        <v>4740</v>
      </c>
      <c r="D375" t="s">
        <v>4167</v>
      </c>
      <c r="E375" t="s">
        <v>4749</v>
      </c>
      <c r="F375" t="s">
        <v>3719</v>
      </c>
      <c r="G375" t="s">
        <v>4750</v>
      </c>
    </row>
    <row r="376" spans="1:7" ht="11.25" customHeight="1">
      <c r="A376" t="s">
        <v>16</v>
      </c>
      <c r="B376" t="s">
        <v>4739</v>
      </c>
      <c r="C376" t="s">
        <v>4740</v>
      </c>
      <c r="D376" t="s">
        <v>4751</v>
      </c>
      <c r="E376" t="s">
        <v>4752</v>
      </c>
      <c r="F376" t="s">
        <v>3719</v>
      </c>
      <c r="G376" t="s">
        <v>4753</v>
      </c>
    </row>
    <row r="377" spans="1:7" ht="11.25" customHeight="1">
      <c r="A377" t="s">
        <v>16</v>
      </c>
      <c r="B377" t="s">
        <v>4739</v>
      </c>
      <c r="C377" t="s">
        <v>4740</v>
      </c>
      <c r="D377" t="s">
        <v>3724</v>
      </c>
      <c r="E377" t="s">
        <v>4754</v>
      </c>
      <c r="F377" t="s">
        <v>3719</v>
      </c>
      <c r="G377" t="s">
        <v>4755</v>
      </c>
    </row>
    <row r="378" spans="1:7" ht="11.25" customHeight="1">
      <c r="A378" t="s">
        <v>16</v>
      </c>
      <c r="B378" t="s">
        <v>4739</v>
      </c>
      <c r="C378" t="s">
        <v>4740</v>
      </c>
      <c r="D378" t="s">
        <v>4756</v>
      </c>
      <c r="E378" t="s">
        <v>4757</v>
      </c>
      <c r="F378" t="s">
        <v>3719</v>
      </c>
      <c r="G378" t="s">
        <v>4758</v>
      </c>
    </row>
    <row r="379" spans="1:7" ht="11.25" customHeight="1">
      <c r="A379" t="s">
        <v>16</v>
      </c>
      <c r="B379" t="s">
        <v>4739</v>
      </c>
      <c r="C379" t="s">
        <v>4740</v>
      </c>
      <c r="D379" t="s">
        <v>4759</v>
      </c>
      <c r="E379" t="s">
        <v>4760</v>
      </c>
      <c r="F379" t="s">
        <v>3719</v>
      </c>
      <c r="G379" t="s">
        <v>4761</v>
      </c>
    </row>
    <row r="380" spans="1:7" ht="11.25" customHeight="1">
      <c r="A380" t="s">
        <v>16</v>
      </c>
      <c r="B380" t="s">
        <v>4739</v>
      </c>
      <c r="C380" t="s">
        <v>4740</v>
      </c>
      <c r="D380" t="s">
        <v>4739</v>
      </c>
      <c r="E380" t="s">
        <v>4740</v>
      </c>
      <c r="F380" t="s">
        <v>3716</v>
      </c>
      <c r="G380" t="s">
        <v>4762</v>
      </c>
    </row>
    <row r="381" spans="1:7" ht="11.25" customHeight="1">
      <c r="A381" t="s">
        <v>16</v>
      </c>
      <c r="B381" t="s">
        <v>4739</v>
      </c>
      <c r="C381" t="s">
        <v>4740</v>
      </c>
      <c r="D381" t="s">
        <v>4763</v>
      </c>
      <c r="E381" t="s">
        <v>4764</v>
      </c>
      <c r="F381" t="s">
        <v>3719</v>
      </c>
      <c r="G381" t="s">
        <v>4765</v>
      </c>
    </row>
    <row r="382" spans="1:7" ht="11.25" customHeight="1">
      <c r="A382" t="s">
        <v>16</v>
      </c>
      <c r="B382" t="s">
        <v>4739</v>
      </c>
      <c r="C382" t="s">
        <v>4740</v>
      </c>
      <c r="D382" t="s">
        <v>4766</v>
      </c>
      <c r="E382" t="s">
        <v>4767</v>
      </c>
      <c r="F382" t="s">
        <v>3719</v>
      </c>
      <c r="G382" t="s">
        <v>4768</v>
      </c>
    </row>
    <row r="383" spans="1:7" ht="11.25" customHeight="1">
      <c r="A383" t="s">
        <v>16</v>
      </c>
      <c r="B383" t="s">
        <v>4739</v>
      </c>
      <c r="C383" t="s">
        <v>4740</v>
      </c>
      <c r="D383" t="s">
        <v>4769</v>
      </c>
      <c r="E383" t="s">
        <v>4770</v>
      </c>
      <c r="F383" t="s">
        <v>3885</v>
      </c>
      <c r="G383" t="s">
        <v>4771</v>
      </c>
    </row>
    <row r="384" spans="1:7" ht="11.25" customHeight="1">
      <c r="A384" t="s">
        <v>16</v>
      </c>
      <c r="B384" t="s">
        <v>4739</v>
      </c>
      <c r="C384" t="s">
        <v>4740</v>
      </c>
      <c r="D384" t="s">
        <v>4772</v>
      </c>
      <c r="E384" t="s">
        <v>4773</v>
      </c>
      <c r="F384" t="s">
        <v>3754</v>
      </c>
      <c r="G384" t="s">
        <v>4774</v>
      </c>
    </row>
    <row r="385" spans="1:7" ht="11.25" customHeight="1">
      <c r="A385" t="s">
        <v>16</v>
      </c>
      <c r="B385" t="s">
        <v>4775</v>
      </c>
      <c r="C385" t="s">
        <v>4776</v>
      </c>
      <c r="D385" t="s">
        <v>4777</v>
      </c>
      <c r="E385" t="s">
        <v>4778</v>
      </c>
      <c r="F385" t="s">
        <v>3719</v>
      </c>
      <c r="G385" t="s">
        <v>4779</v>
      </c>
    </row>
    <row r="386" spans="1:7" ht="11.25" customHeight="1">
      <c r="A386" t="s">
        <v>16</v>
      </c>
      <c r="B386" t="s">
        <v>4775</v>
      </c>
      <c r="C386" t="s">
        <v>4776</v>
      </c>
      <c r="D386" t="s">
        <v>4780</v>
      </c>
      <c r="E386" t="s">
        <v>4781</v>
      </c>
      <c r="F386" t="s">
        <v>3719</v>
      </c>
      <c r="G386" t="s">
        <v>4782</v>
      </c>
    </row>
    <row r="387" spans="1:7" ht="11.25" customHeight="1">
      <c r="A387" t="s">
        <v>16</v>
      </c>
      <c r="B387" t="s">
        <v>4775</v>
      </c>
      <c r="C387" t="s">
        <v>4776</v>
      </c>
      <c r="D387" t="s">
        <v>4783</v>
      </c>
      <c r="E387" t="s">
        <v>4784</v>
      </c>
      <c r="F387" t="s">
        <v>3719</v>
      </c>
      <c r="G387" t="s">
        <v>4785</v>
      </c>
    </row>
    <row r="388" spans="1:7" ht="11.25" customHeight="1">
      <c r="A388" t="s">
        <v>16</v>
      </c>
      <c r="B388" t="s">
        <v>4775</v>
      </c>
      <c r="C388" t="s">
        <v>4776</v>
      </c>
      <c r="D388" t="s">
        <v>4786</v>
      </c>
      <c r="E388" t="s">
        <v>4787</v>
      </c>
      <c r="F388" t="s">
        <v>3719</v>
      </c>
      <c r="G388" t="s">
        <v>4788</v>
      </c>
    </row>
    <row r="389" spans="1:7" ht="11.25" customHeight="1">
      <c r="A389" t="s">
        <v>16</v>
      </c>
      <c r="B389" t="s">
        <v>4775</v>
      </c>
      <c r="C389" t="s">
        <v>4776</v>
      </c>
      <c r="D389" t="s">
        <v>4789</v>
      </c>
      <c r="E389" t="s">
        <v>4790</v>
      </c>
      <c r="F389" t="s">
        <v>3719</v>
      </c>
      <c r="G389" t="s">
        <v>4791</v>
      </c>
    </row>
    <row r="390" spans="1:7" ht="11.25" customHeight="1">
      <c r="A390" t="s">
        <v>16</v>
      </c>
      <c r="B390" t="s">
        <v>4775</v>
      </c>
      <c r="C390" t="s">
        <v>4776</v>
      </c>
      <c r="D390" t="s">
        <v>4792</v>
      </c>
      <c r="E390" t="s">
        <v>4793</v>
      </c>
      <c r="F390" t="s">
        <v>3719</v>
      </c>
      <c r="G390" t="s">
        <v>4794</v>
      </c>
    </row>
    <row r="391" spans="1:7" ht="11.25" customHeight="1">
      <c r="A391" t="s">
        <v>16</v>
      </c>
      <c r="B391" t="s">
        <v>4775</v>
      </c>
      <c r="C391" t="s">
        <v>4776</v>
      </c>
      <c r="D391" t="s">
        <v>4795</v>
      </c>
      <c r="E391" t="s">
        <v>4796</v>
      </c>
      <c r="F391" t="s">
        <v>3719</v>
      </c>
      <c r="G391" t="s">
        <v>4797</v>
      </c>
    </row>
    <row r="392" spans="1:7" ht="11.25" customHeight="1">
      <c r="A392" t="s">
        <v>16</v>
      </c>
      <c r="B392" t="s">
        <v>4775</v>
      </c>
      <c r="C392" t="s">
        <v>4776</v>
      </c>
      <c r="D392" t="s">
        <v>3960</v>
      </c>
      <c r="E392" t="s">
        <v>4798</v>
      </c>
      <c r="F392" t="s">
        <v>3719</v>
      </c>
      <c r="G392" t="s">
        <v>4799</v>
      </c>
    </row>
    <row r="393" spans="1:7" ht="11.25" customHeight="1">
      <c r="A393" t="s">
        <v>16</v>
      </c>
      <c r="B393" t="s">
        <v>4775</v>
      </c>
      <c r="C393" t="s">
        <v>4776</v>
      </c>
      <c r="D393" t="s">
        <v>4800</v>
      </c>
      <c r="E393" t="s">
        <v>4801</v>
      </c>
      <c r="F393" t="s">
        <v>3719</v>
      </c>
      <c r="G393" t="s">
        <v>4802</v>
      </c>
    </row>
    <row r="394" spans="1:7" ht="11.25" customHeight="1">
      <c r="A394" t="s">
        <v>16</v>
      </c>
      <c r="B394" t="s">
        <v>4775</v>
      </c>
      <c r="C394" t="s">
        <v>4776</v>
      </c>
      <c r="D394" t="s">
        <v>4803</v>
      </c>
      <c r="E394" t="s">
        <v>4804</v>
      </c>
      <c r="F394" t="s">
        <v>3719</v>
      </c>
      <c r="G394" t="s">
        <v>4805</v>
      </c>
    </row>
    <row r="395" spans="1:7" ht="11.25" customHeight="1">
      <c r="A395" t="s">
        <v>16</v>
      </c>
      <c r="B395" t="s">
        <v>4775</v>
      </c>
      <c r="C395" t="s">
        <v>4776</v>
      </c>
      <c r="D395" t="s">
        <v>4806</v>
      </c>
      <c r="E395" t="s">
        <v>4807</v>
      </c>
      <c r="F395" t="s">
        <v>3719</v>
      </c>
      <c r="G395" t="s">
        <v>4808</v>
      </c>
    </row>
    <row r="396" spans="1:7" ht="11.25" customHeight="1">
      <c r="A396" t="s">
        <v>16</v>
      </c>
      <c r="B396" t="s">
        <v>4775</v>
      </c>
      <c r="C396" t="s">
        <v>4776</v>
      </c>
      <c r="D396" t="s">
        <v>4809</v>
      </c>
      <c r="E396" t="s">
        <v>4810</v>
      </c>
      <c r="F396" t="s">
        <v>3719</v>
      </c>
      <c r="G396" t="s">
        <v>4811</v>
      </c>
    </row>
    <row r="397" spans="1:7" ht="11.25" customHeight="1">
      <c r="A397" t="s">
        <v>16</v>
      </c>
      <c r="B397" t="s">
        <v>4775</v>
      </c>
      <c r="C397" t="s">
        <v>4776</v>
      </c>
      <c r="D397" t="s">
        <v>4812</v>
      </c>
      <c r="E397" t="s">
        <v>4813</v>
      </c>
      <c r="F397" t="s">
        <v>3719</v>
      </c>
      <c r="G397" t="s">
        <v>4814</v>
      </c>
    </row>
    <row r="398" spans="1:7" ht="11.25" customHeight="1">
      <c r="A398" t="s">
        <v>16</v>
      </c>
      <c r="B398" t="s">
        <v>4775</v>
      </c>
      <c r="C398" t="s">
        <v>4776</v>
      </c>
      <c r="D398" t="s">
        <v>4815</v>
      </c>
      <c r="E398" t="s">
        <v>4816</v>
      </c>
      <c r="F398" t="s">
        <v>3719</v>
      </c>
      <c r="G398" t="s">
        <v>4817</v>
      </c>
    </row>
    <row r="399" spans="1:7" ht="11.25" customHeight="1">
      <c r="A399" t="s">
        <v>16</v>
      </c>
      <c r="B399" t="s">
        <v>4775</v>
      </c>
      <c r="C399" t="s">
        <v>4776</v>
      </c>
      <c r="D399" t="s">
        <v>4775</v>
      </c>
      <c r="E399" t="s">
        <v>4776</v>
      </c>
      <c r="F399" t="s">
        <v>3716</v>
      </c>
      <c r="G399" t="s">
        <v>4818</v>
      </c>
    </row>
    <row r="400" spans="1:7" ht="11.25" customHeight="1">
      <c r="A400" t="s">
        <v>16</v>
      </c>
      <c r="B400" t="s">
        <v>4775</v>
      </c>
      <c r="C400" t="s">
        <v>4776</v>
      </c>
      <c r="D400" t="s">
        <v>4819</v>
      </c>
      <c r="E400" t="s">
        <v>4820</v>
      </c>
      <c r="F400" t="s">
        <v>3719</v>
      </c>
      <c r="G400" t="s">
        <v>4821</v>
      </c>
    </row>
    <row r="401" spans="1:7" ht="11.25" customHeight="1">
      <c r="A401" t="s">
        <v>16</v>
      </c>
      <c r="B401" t="s">
        <v>4775</v>
      </c>
      <c r="C401" t="s">
        <v>4776</v>
      </c>
      <c r="D401" t="s">
        <v>4822</v>
      </c>
      <c r="E401" t="s">
        <v>4823</v>
      </c>
      <c r="F401" t="s">
        <v>3719</v>
      </c>
      <c r="G401" t="s">
        <v>4824</v>
      </c>
    </row>
    <row r="402" spans="1:7" ht="11.25" customHeight="1">
      <c r="A402" t="s">
        <v>16</v>
      </c>
      <c r="B402" t="s">
        <v>4775</v>
      </c>
      <c r="C402" t="s">
        <v>4776</v>
      </c>
      <c r="D402" t="s">
        <v>4825</v>
      </c>
      <c r="E402" t="s">
        <v>4826</v>
      </c>
      <c r="F402" t="s">
        <v>3719</v>
      </c>
      <c r="G402" t="s">
        <v>4827</v>
      </c>
    </row>
    <row r="403" spans="1:7" ht="11.25" customHeight="1">
      <c r="A403" t="s">
        <v>16</v>
      </c>
      <c r="B403" t="s">
        <v>4775</v>
      </c>
      <c r="C403" t="s">
        <v>4776</v>
      </c>
      <c r="D403" t="s">
        <v>4828</v>
      </c>
      <c r="E403" t="s">
        <v>4829</v>
      </c>
      <c r="F403" t="s">
        <v>3719</v>
      </c>
      <c r="G403" t="s">
        <v>4830</v>
      </c>
    </row>
    <row r="404" spans="1:7" ht="11.25" customHeight="1">
      <c r="A404" t="s">
        <v>16</v>
      </c>
      <c r="B404" t="s">
        <v>4831</v>
      </c>
      <c r="C404" t="s">
        <v>4832</v>
      </c>
      <c r="D404" t="s">
        <v>4833</v>
      </c>
      <c r="E404" t="s">
        <v>4834</v>
      </c>
      <c r="F404" t="s">
        <v>3719</v>
      </c>
      <c r="G404" t="s">
        <v>4835</v>
      </c>
    </row>
    <row r="405" spans="1:7" ht="11.25" customHeight="1">
      <c r="A405" t="s">
        <v>16</v>
      </c>
      <c r="B405" t="s">
        <v>4831</v>
      </c>
      <c r="C405" t="s">
        <v>4832</v>
      </c>
      <c r="D405" t="s">
        <v>4836</v>
      </c>
      <c r="E405" t="s">
        <v>4837</v>
      </c>
      <c r="F405" t="s">
        <v>3719</v>
      </c>
      <c r="G405" t="s">
        <v>4838</v>
      </c>
    </row>
    <row r="406" spans="1:7" ht="11.25" customHeight="1">
      <c r="A406" t="s">
        <v>16</v>
      </c>
      <c r="B406" t="s">
        <v>4831</v>
      </c>
      <c r="C406" t="s">
        <v>4832</v>
      </c>
      <c r="D406" t="s">
        <v>4839</v>
      </c>
      <c r="E406" t="s">
        <v>4840</v>
      </c>
      <c r="F406" t="s">
        <v>3719</v>
      </c>
      <c r="G406" t="s">
        <v>4841</v>
      </c>
    </row>
    <row r="407" spans="1:7" ht="11.25" customHeight="1">
      <c r="A407" t="s">
        <v>16</v>
      </c>
      <c r="B407" t="s">
        <v>4831</v>
      </c>
      <c r="C407" t="s">
        <v>4832</v>
      </c>
      <c r="D407" t="s">
        <v>3997</v>
      </c>
      <c r="E407" t="s">
        <v>4842</v>
      </c>
      <c r="F407" t="s">
        <v>3719</v>
      </c>
      <c r="G407" t="s">
        <v>4843</v>
      </c>
    </row>
    <row r="408" spans="1:7" ht="11.25" customHeight="1">
      <c r="A408" t="s">
        <v>16</v>
      </c>
      <c r="B408" t="s">
        <v>4831</v>
      </c>
      <c r="C408" t="s">
        <v>4832</v>
      </c>
      <c r="D408" t="s">
        <v>4844</v>
      </c>
      <c r="E408" t="s">
        <v>4845</v>
      </c>
      <c r="F408" t="s">
        <v>3719</v>
      </c>
      <c r="G408" t="s">
        <v>4846</v>
      </c>
    </row>
    <row r="409" spans="1:7" ht="11.25" customHeight="1">
      <c r="A409" t="s">
        <v>16</v>
      </c>
      <c r="B409" t="s">
        <v>4831</v>
      </c>
      <c r="C409" t="s">
        <v>4832</v>
      </c>
      <c r="D409" t="s">
        <v>4847</v>
      </c>
      <c r="E409" t="s">
        <v>4848</v>
      </c>
      <c r="F409" t="s">
        <v>3719</v>
      </c>
      <c r="G409" t="s">
        <v>4849</v>
      </c>
    </row>
    <row r="410" spans="1:7" ht="11.25" customHeight="1">
      <c r="A410" t="s">
        <v>16</v>
      </c>
      <c r="B410" t="s">
        <v>4831</v>
      </c>
      <c r="C410" t="s">
        <v>4832</v>
      </c>
      <c r="D410" t="s">
        <v>4850</v>
      </c>
      <c r="E410" t="s">
        <v>4851</v>
      </c>
      <c r="F410" t="s">
        <v>3719</v>
      </c>
      <c r="G410" t="s">
        <v>4852</v>
      </c>
    </row>
    <row r="411" spans="1:7" ht="11.25" customHeight="1">
      <c r="A411" t="s">
        <v>16</v>
      </c>
      <c r="B411" t="s">
        <v>4831</v>
      </c>
      <c r="C411" t="s">
        <v>4832</v>
      </c>
      <c r="D411" t="s">
        <v>4853</v>
      </c>
      <c r="E411" t="s">
        <v>4854</v>
      </c>
      <c r="F411" t="s">
        <v>3719</v>
      </c>
      <c r="G411" t="s">
        <v>4855</v>
      </c>
    </row>
    <row r="412" spans="1:7" ht="11.25" customHeight="1">
      <c r="A412" t="s">
        <v>16</v>
      </c>
      <c r="B412" t="s">
        <v>4831</v>
      </c>
      <c r="C412" t="s">
        <v>4832</v>
      </c>
      <c r="D412" t="s">
        <v>4856</v>
      </c>
      <c r="E412" t="s">
        <v>4857</v>
      </c>
      <c r="F412" t="s">
        <v>3719</v>
      </c>
      <c r="G412" t="s">
        <v>4858</v>
      </c>
    </row>
    <row r="413" spans="1:7" ht="11.25" customHeight="1">
      <c r="A413" t="s">
        <v>16</v>
      </c>
      <c r="B413" t="s">
        <v>4831</v>
      </c>
      <c r="C413" t="s">
        <v>4832</v>
      </c>
      <c r="D413" t="s">
        <v>4831</v>
      </c>
      <c r="E413" t="s">
        <v>4832</v>
      </c>
      <c r="F413" t="s">
        <v>3716</v>
      </c>
      <c r="G413" t="s">
        <v>4859</v>
      </c>
    </row>
    <row r="414" spans="1:7" ht="11.25" customHeight="1">
      <c r="A414" t="s">
        <v>16</v>
      </c>
      <c r="B414" t="s">
        <v>4831</v>
      </c>
      <c r="C414" t="s">
        <v>4832</v>
      </c>
      <c r="D414" t="s">
        <v>4860</v>
      </c>
      <c r="E414" t="s">
        <v>4861</v>
      </c>
      <c r="F414" t="s">
        <v>3719</v>
      </c>
      <c r="G414" t="s">
        <v>4862</v>
      </c>
    </row>
    <row r="415" spans="1:7" ht="11.25" customHeight="1">
      <c r="A415" t="s">
        <v>16</v>
      </c>
      <c r="B415" t="s">
        <v>4831</v>
      </c>
      <c r="C415" t="s">
        <v>4832</v>
      </c>
      <c r="D415" t="s">
        <v>4863</v>
      </c>
      <c r="E415" t="s">
        <v>4864</v>
      </c>
      <c r="F415" t="s">
        <v>3885</v>
      </c>
      <c r="G415" t="s">
        <v>4865</v>
      </c>
    </row>
    <row r="416" spans="1:7" ht="11.25" customHeight="1">
      <c r="A416" t="s">
        <v>16</v>
      </c>
      <c r="B416" t="s">
        <v>4866</v>
      </c>
      <c r="C416" t="s">
        <v>4867</v>
      </c>
      <c r="D416" t="s">
        <v>4868</v>
      </c>
      <c r="E416" t="s">
        <v>4869</v>
      </c>
      <c r="F416" t="s">
        <v>3719</v>
      </c>
      <c r="G416" t="s">
        <v>4870</v>
      </c>
    </row>
    <row r="417" spans="1:7" ht="11.25" customHeight="1">
      <c r="A417" t="s">
        <v>16</v>
      </c>
      <c r="B417" t="s">
        <v>4866</v>
      </c>
      <c r="C417" t="s">
        <v>4867</v>
      </c>
      <c r="D417" t="s">
        <v>4871</v>
      </c>
      <c r="E417" t="s">
        <v>4872</v>
      </c>
      <c r="F417" t="s">
        <v>3719</v>
      </c>
      <c r="G417" t="s">
        <v>4873</v>
      </c>
    </row>
    <row r="418" spans="1:7" ht="11.25" customHeight="1">
      <c r="A418" t="s">
        <v>16</v>
      </c>
      <c r="B418" t="s">
        <v>4866</v>
      </c>
      <c r="C418" t="s">
        <v>4867</v>
      </c>
      <c r="D418" t="s">
        <v>4874</v>
      </c>
      <c r="E418" t="s">
        <v>4875</v>
      </c>
      <c r="F418" t="s">
        <v>3719</v>
      </c>
      <c r="G418" t="s">
        <v>4876</v>
      </c>
    </row>
    <row r="419" spans="1:7" ht="11.25" customHeight="1">
      <c r="A419" t="s">
        <v>16</v>
      </c>
      <c r="B419" t="s">
        <v>4866</v>
      </c>
      <c r="C419" t="s">
        <v>4867</v>
      </c>
      <c r="D419" t="s">
        <v>4877</v>
      </c>
      <c r="E419" t="s">
        <v>4878</v>
      </c>
      <c r="F419" t="s">
        <v>3719</v>
      </c>
      <c r="G419" t="s">
        <v>4879</v>
      </c>
    </row>
    <row r="420" spans="1:7" ht="11.25" customHeight="1">
      <c r="A420" t="s">
        <v>16</v>
      </c>
      <c r="B420" t="s">
        <v>4866</v>
      </c>
      <c r="C420" t="s">
        <v>4867</v>
      </c>
      <c r="D420" t="s">
        <v>4880</v>
      </c>
      <c r="E420" t="s">
        <v>4881</v>
      </c>
      <c r="F420" t="s">
        <v>3719</v>
      </c>
      <c r="G420" t="s">
        <v>4882</v>
      </c>
    </row>
    <row r="421" spans="1:7" ht="11.25" customHeight="1">
      <c r="A421" t="s">
        <v>16</v>
      </c>
      <c r="B421" t="s">
        <v>4866</v>
      </c>
      <c r="C421" t="s">
        <v>4867</v>
      </c>
      <c r="D421" t="s">
        <v>4883</v>
      </c>
      <c r="E421" t="s">
        <v>4884</v>
      </c>
      <c r="F421" t="s">
        <v>3719</v>
      </c>
      <c r="G421" t="s">
        <v>4885</v>
      </c>
    </row>
    <row r="422" spans="1:7" ht="11.25" customHeight="1">
      <c r="A422" t="s">
        <v>16</v>
      </c>
      <c r="B422" t="s">
        <v>4866</v>
      </c>
      <c r="C422" t="s">
        <v>4867</v>
      </c>
      <c r="D422" t="s">
        <v>4839</v>
      </c>
      <c r="E422" t="s">
        <v>4886</v>
      </c>
      <c r="F422" t="s">
        <v>3719</v>
      </c>
      <c r="G422" t="s">
        <v>4887</v>
      </c>
    </row>
    <row r="423" spans="1:7" ht="11.25" customHeight="1">
      <c r="A423" t="s">
        <v>16</v>
      </c>
      <c r="B423" t="s">
        <v>4866</v>
      </c>
      <c r="C423" t="s">
        <v>4867</v>
      </c>
      <c r="D423" t="s">
        <v>3903</v>
      </c>
      <c r="E423" t="s">
        <v>4888</v>
      </c>
      <c r="F423" t="s">
        <v>3719</v>
      </c>
      <c r="G423" t="s">
        <v>4889</v>
      </c>
    </row>
    <row r="424" spans="1:7" ht="11.25" customHeight="1">
      <c r="A424" t="s">
        <v>16</v>
      </c>
      <c r="B424" t="s">
        <v>4866</v>
      </c>
      <c r="C424" t="s">
        <v>4867</v>
      </c>
      <c r="D424" t="s">
        <v>4890</v>
      </c>
      <c r="E424" t="s">
        <v>4891</v>
      </c>
      <c r="F424" t="s">
        <v>3719</v>
      </c>
      <c r="G424" t="s">
        <v>4892</v>
      </c>
    </row>
    <row r="425" spans="1:7" ht="11.25" customHeight="1">
      <c r="A425" t="s">
        <v>16</v>
      </c>
      <c r="B425" t="s">
        <v>4866</v>
      </c>
      <c r="C425" t="s">
        <v>4867</v>
      </c>
      <c r="D425" t="s">
        <v>4893</v>
      </c>
      <c r="E425" t="s">
        <v>4894</v>
      </c>
      <c r="F425" t="s">
        <v>3719</v>
      </c>
      <c r="G425" t="s">
        <v>4895</v>
      </c>
    </row>
    <row r="426" spans="1:7" ht="11.25" customHeight="1">
      <c r="A426" t="s">
        <v>16</v>
      </c>
      <c r="B426" t="s">
        <v>4866</v>
      </c>
      <c r="C426" t="s">
        <v>4867</v>
      </c>
      <c r="D426" t="s">
        <v>4896</v>
      </c>
      <c r="E426" t="s">
        <v>4897</v>
      </c>
      <c r="F426" t="s">
        <v>3719</v>
      </c>
      <c r="G426" t="s">
        <v>4898</v>
      </c>
    </row>
    <row r="427" spans="1:7" ht="11.25" customHeight="1">
      <c r="A427" t="s">
        <v>16</v>
      </c>
      <c r="B427" t="s">
        <v>4866</v>
      </c>
      <c r="C427" t="s">
        <v>4867</v>
      </c>
      <c r="D427" t="s">
        <v>4274</v>
      </c>
      <c r="E427" t="s">
        <v>4899</v>
      </c>
      <c r="F427" t="s">
        <v>3719</v>
      </c>
      <c r="G427" t="s">
        <v>4900</v>
      </c>
    </row>
    <row r="428" spans="1:7" ht="11.25" customHeight="1">
      <c r="A428" t="s">
        <v>16</v>
      </c>
      <c r="B428" t="s">
        <v>4866</v>
      </c>
      <c r="C428" t="s">
        <v>4867</v>
      </c>
      <c r="D428" t="s">
        <v>4901</v>
      </c>
      <c r="E428" t="s">
        <v>4902</v>
      </c>
      <c r="F428" t="s">
        <v>3719</v>
      </c>
      <c r="G428" t="s">
        <v>4903</v>
      </c>
    </row>
    <row r="429" spans="1:7" ht="11.25" customHeight="1">
      <c r="A429" t="s">
        <v>16</v>
      </c>
      <c r="B429" t="s">
        <v>4866</v>
      </c>
      <c r="C429" t="s">
        <v>4867</v>
      </c>
      <c r="D429" t="s">
        <v>4904</v>
      </c>
      <c r="E429" t="s">
        <v>4905</v>
      </c>
      <c r="F429" t="s">
        <v>3719</v>
      </c>
      <c r="G429" t="s">
        <v>4906</v>
      </c>
    </row>
    <row r="430" spans="1:7" ht="11.25" customHeight="1">
      <c r="A430" t="s">
        <v>16</v>
      </c>
      <c r="B430" t="s">
        <v>4866</v>
      </c>
      <c r="C430" t="s">
        <v>4867</v>
      </c>
      <c r="D430" t="s">
        <v>4907</v>
      </c>
      <c r="E430" t="s">
        <v>4908</v>
      </c>
      <c r="F430" t="s">
        <v>3719</v>
      </c>
      <c r="G430" t="s">
        <v>4909</v>
      </c>
    </row>
    <row r="431" spans="1:7" ht="11.25" customHeight="1">
      <c r="A431" t="s">
        <v>16</v>
      </c>
      <c r="B431" t="s">
        <v>4866</v>
      </c>
      <c r="C431" t="s">
        <v>4867</v>
      </c>
      <c r="D431" t="s">
        <v>4910</v>
      </c>
      <c r="E431" t="s">
        <v>4911</v>
      </c>
      <c r="F431" t="s">
        <v>3719</v>
      </c>
      <c r="G431" t="s">
        <v>4912</v>
      </c>
    </row>
    <row r="432" spans="1:7" ht="11.25" customHeight="1">
      <c r="A432" t="s">
        <v>16</v>
      </c>
      <c r="B432" t="s">
        <v>4866</v>
      </c>
      <c r="C432" t="s">
        <v>4867</v>
      </c>
      <c r="D432" t="s">
        <v>4913</v>
      </c>
      <c r="E432" t="s">
        <v>4914</v>
      </c>
      <c r="F432" t="s">
        <v>3719</v>
      </c>
      <c r="G432" t="s">
        <v>4915</v>
      </c>
    </row>
    <row r="433" spans="1:7" ht="11.25" customHeight="1">
      <c r="A433" t="s">
        <v>16</v>
      </c>
      <c r="B433" t="s">
        <v>4866</v>
      </c>
      <c r="C433" t="s">
        <v>4867</v>
      </c>
      <c r="D433" t="s">
        <v>4916</v>
      </c>
      <c r="E433" t="s">
        <v>4917</v>
      </c>
      <c r="F433" t="s">
        <v>3719</v>
      </c>
      <c r="G433" t="s">
        <v>4918</v>
      </c>
    </row>
    <row r="434" spans="1:7" ht="11.25" customHeight="1">
      <c r="A434" t="s">
        <v>16</v>
      </c>
      <c r="B434" t="s">
        <v>4866</v>
      </c>
      <c r="C434" t="s">
        <v>4867</v>
      </c>
      <c r="D434" t="s">
        <v>4919</v>
      </c>
      <c r="E434" t="s">
        <v>4920</v>
      </c>
      <c r="F434" t="s">
        <v>3719</v>
      </c>
      <c r="G434" t="s">
        <v>4921</v>
      </c>
    </row>
    <row r="435" spans="1:7" ht="11.25" customHeight="1">
      <c r="A435" t="s">
        <v>16</v>
      </c>
      <c r="B435" t="s">
        <v>4866</v>
      </c>
      <c r="C435" t="s">
        <v>4867</v>
      </c>
      <c r="D435" t="s">
        <v>4866</v>
      </c>
      <c r="E435" t="s">
        <v>4867</v>
      </c>
      <c r="F435" t="s">
        <v>3716</v>
      </c>
      <c r="G435" t="s">
        <v>4922</v>
      </c>
    </row>
    <row r="436" spans="1:7" ht="11.25" customHeight="1">
      <c r="A436" t="s">
        <v>16</v>
      </c>
      <c r="B436" t="s">
        <v>4866</v>
      </c>
      <c r="C436" t="s">
        <v>4867</v>
      </c>
      <c r="D436" t="s">
        <v>4923</v>
      </c>
      <c r="E436" t="s">
        <v>4924</v>
      </c>
      <c r="F436" t="s">
        <v>3719</v>
      </c>
      <c r="G436" t="s">
        <v>4925</v>
      </c>
    </row>
    <row r="437" spans="1:7" ht="11.25" customHeight="1">
      <c r="A437" t="s">
        <v>16</v>
      </c>
      <c r="B437" t="s">
        <v>4926</v>
      </c>
      <c r="C437" t="s">
        <v>4927</v>
      </c>
      <c r="D437" t="s">
        <v>4928</v>
      </c>
      <c r="E437" t="s">
        <v>4929</v>
      </c>
      <c r="F437" t="s">
        <v>3719</v>
      </c>
      <c r="G437" t="s">
        <v>4930</v>
      </c>
    </row>
    <row r="438" spans="1:7" ht="11.25" customHeight="1">
      <c r="A438" t="s">
        <v>16</v>
      </c>
      <c r="B438" t="s">
        <v>4926</v>
      </c>
      <c r="C438" t="s">
        <v>4927</v>
      </c>
      <c r="D438" t="s">
        <v>4931</v>
      </c>
      <c r="E438" t="s">
        <v>4932</v>
      </c>
      <c r="F438" t="s">
        <v>3719</v>
      </c>
      <c r="G438" t="s">
        <v>4933</v>
      </c>
    </row>
    <row r="439" spans="1:7" ht="11.25" customHeight="1">
      <c r="A439" t="s">
        <v>16</v>
      </c>
      <c r="B439" t="s">
        <v>4926</v>
      </c>
      <c r="C439" t="s">
        <v>4927</v>
      </c>
      <c r="D439" t="s">
        <v>4934</v>
      </c>
      <c r="E439" t="s">
        <v>4935</v>
      </c>
      <c r="F439" t="s">
        <v>3719</v>
      </c>
      <c r="G439" t="s">
        <v>4936</v>
      </c>
    </row>
    <row r="440" spans="1:7" ht="11.25" customHeight="1">
      <c r="A440" t="s">
        <v>16</v>
      </c>
      <c r="B440" t="s">
        <v>4926</v>
      </c>
      <c r="C440" t="s">
        <v>4927</v>
      </c>
      <c r="D440" t="s">
        <v>4937</v>
      </c>
      <c r="E440" t="s">
        <v>4938</v>
      </c>
      <c r="F440" t="s">
        <v>3719</v>
      </c>
      <c r="G440" t="s">
        <v>4939</v>
      </c>
    </row>
    <row r="441" spans="1:7" ht="11.25" customHeight="1">
      <c r="A441" t="s">
        <v>16</v>
      </c>
      <c r="B441" t="s">
        <v>4926</v>
      </c>
      <c r="C441" t="s">
        <v>4927</v>
      </c>
      <c r="D441" t="s">
        <v>4940</v>
      </c>
      <c r="E441" t="s">
        <v>4941</v>
      </c>
      <c r="F441" t="s">
        <v>3719</v>
      </c>
      <c r="G441" t="s">
        <v>4942</v>
      </c>
    </row>
    <row r="442" spans="1:7" ht="11.25" customHeight="1">
      <c r="A442" t="s">
        <v>16</v>
      </c>
      <c r="B442" t="s">
        <v>4926</v>
      </c>
      <c r="C442" t="s">
        <v>4927</v>
      </c>
      <c r="D442" t="s">
        <v>4943</v>
      </c>
      <c r="E442" t="s">
        <v>4944</v>
      </c>
      <c r="F442" t="s">
        <v>3719</v>
      </c>
      <c r="G442" t="s">
        <v>4945</v>
      </c>
    </row>
    <row r="443" spans="1:7" ht="11.25" customHeight="1">
      <c r="A443" t="s">
        <v>16</v>
      </c>
      <c r="B443" t="s">
        <v>4926</v>
      </c>
      <c r="C443" t="s">
        <v>4927</v>
      </c>
      <c r="D443" t="s">
        <v>4946</v>
      </c>
      <c r="E443" t="s">
        <v>4947</v>
      </c>
      <c r="F443" t="s">
        <v>3719</v>
      </c>
      <c r="G443" t="s">
        <v>4948</v>
      </c>
    </row>
    <row r="444" spans="1:7" ht="11.25" customHeight="1">
      <c r="A444" t="s">
        <v>16</v>
      </c>
      <c r="B444" t="s">
        <v>4926</v>
      </c>
      <c r="C444" t="s">
        <v>4927</v>
      </c>
      <c r="D444" t="s">
        <v>4949</v>
      </c>
      <c r="E444" t="s">
        <v>4950</v>
      </c>
      <c r="F444" t="s">
        <v>3719</v>
      </c>
      <c r="G444" t="s">
        <v>4951</v>
      </c>
    </row>
    <row r="445" spans="1:7" ht="11.25" customHeight="1">
      <c r="A445" t="s">
        <v>16</v>
      </c>
      <c r="B445" t="s">
        <v>4926</v>
      </c>
      <c r="C445" t="s">
        <v>4927</v>
      </c>
      <c r="D445" t="s">
        <v>4952</v>
      </c>
      <c r="E445" t="s">
        <v>4953</v>
      </c>
      <c r="F445" t="s">
        <v>3719</v>
      </c>
      <c r="G445" t="s">
        <v>4954</v>
      </c>
    </row>
    <row r="446" spans="1:7" ht="11.25" customHeight="1">
      <c r="A446" t="s">
        <v>16</v>
      </c>
      <c r="B446" t="s">
        <v>4926</v>
      </c>
      <c r="C446" t="s">
        <v>4927</v>
      </c>
      <c r="D446" t="s">
        <v>3931</v>
      </c>
      <c r="E446" t="s">
        <v>4955</v>
      </c>
      <c r="F446" t="s">
        <v>3719</v>
      </c>
      <c r="G446" t="s">
        <v>4956</v>
      </c>
    </row>
    <row r="447" spans="1:7" ht="11.25" customHeight="1">
      <c r="A447" t="s">
        <v>16</v>
      </c>
      <c r="B447" t="s">
        <v>4926</v>
      </c>
      <c r="C447" t="s">
        <v>4927</v>
      </c>
      <c r="D447" t="s">
        <v>4926</v>
      </c>
      <c r="E447" t="s">
        <v>4927</v>
      </c>
      <c r="F447" t="s">
        <v>3716</v>
      </c>
      <c r="G447" t="s">
        <v>4957</v>
      </c>
    </row>
    <row r="448" spans="1:7" ht="11.25" customHeight="1">
      <c r="A448" t="s">
        <v>16</v>
      </c>
      <c r="B448" t="s">
        <v>4926</v>
      </c>
      <c r="C448" t="s">
        <v>4927</v>
      </c>
      <c r="D448" t="s">
        <v>4958</v>
      </c>
      <c r="E448" t="s">
        <v>4959</v>
      </c>
      <c r="F448" t="s">
        <v>3719</v>
      </c>
      <c r="G448" t="s">
        <v>4960</v>
      </c>
    </row>
    <row r="449" spans="1:7" ht="11.25" customHeight="1">
      <c r="A449" t="s">
        <v>16</v>
      </c>
      <c r="B449" t="s">
        <v>4961</v>
      </c>
      <c r="C449" t="s">
        <v>4962</v>
      </c>
      <c r="D449" t="s">
        <v>4963</v>
      </c>
      <c r="E449" t="s">
        <v>4964</v>
      </c>
      <c r="F449" t="s">
        <v>3719</v>
      </c>
      <c r="G449" t="s">
        <v>4965</v>
      </c>
    </row>
    <row r="450" spans="1:7" ht="11.25" customHeight="1">
      <c r="A450" t="s">
        <v>16</v>
      </c>
      <c r="B450" t="s">
        <v>4961</v>
      </c>
      <c r="C450" t="s">
        <v>4962</v>
      </c>
      <c r="D450" t="s">
        <v>4966</v>
      </c>
      <c r="E450" t="s">
        <v>4967</v>
      </c>
      <c r="F450" t="s">
        <v>3719</v>
      </c>
      <c r="G450" t="s">
        <v>4968</v>
      </c>
    </row>
    <row r="451" spans="1:7" ht="11.25" customHeight="1">
      <c r="A451" t="s">
        <v>16</v>
      </c>
      <c r="B451" t="s">
        <v>4961</v>
      </c>
      <c r="C451" t="s">
        <v>4962</v>
      </c>
      <c r="D451" t="s">
        <v>4969</v>
      </c>
      <c r="E451" t="s">
        <v>4970</v>
      </c>
      <c r="F451" t="s">
        <v>3719</v>
      </c>
      <c r="G451" t="s">
        <v>4971</v>
      </c>
    </row>
    <row r="452" spans="1:7" ht="11.25" customHeight="1">
      <c r="A452" t="s">
        <v>16</v>
      </c>
      <c r="B452" t="s">
        <v>4961</v>
      </c>
      <c r="C452" t="s">
        <v>4962</v>
      </c>
      <c r="D452" t="s">
        <v>4972</v>
      </c>
      <c r="E452" t="s">
        <v>4973</v>
      </c>
      <c r="F452" t="s">
        <v>3719</v>
      </c>
      <c r="G452" t="s">
        <v>4974</v>
      </c>
    </row>
    <row r="453" spans="1:7" ht="11.25" customHeight="1">
      <c r="A453" t="s">
        <v>16</v>
      </c>
      <c r="B453" t="s">
        <v>4961</v>
      </c>
      <c r="C453" t="s">
        <v>4962</v>
      </c>
      <c r="D453" t="s">
        <v>4975</v>
      </c>
      <c r="E453" t="s">
        <v>4976</v>
      </c>
      <c r="F453" t="s">
        <v>3719</v>
      </c>
      <c r="G453" t="s">
        <v>4977</v>
      </c>
    </row>
    <row r="454" spans="1:7" ht="11.25" customHeight="1">
      <c r="A454" t="s">
        <v>16</v>
      </c>
      <c r="B454" t="s">
        <v>4961</v>
      </c>
      <c r="C454" t="s">
        <v>4962</v>
      </c>
      <c r="D454" t="s">
        <v>4160</v>
      </c>
      <c r="E454" t="s">
        <v>4978</v>
      </c>
      <c r="F454" t="s">
        <v>3719</v>
      </c>
      <c r="G454" t="s">
        <v>4979</v>
      </c>
    </row>
    <row r="455" spans="1:7" ht="11.25" customHeight="1">
      <c r="A455" t="s">
        <v>16</v>
      </c>
      <c r="B455" t="s">
        <v>4961</v>
      </c>
      <c r="C455" t="s">
        <v>4962</v>
      </c>
      <c r="D455" t="s">
        <v>3960</v>
      </c>
      <c r="E455" t="s">
        <v>4980</v>
      </c>
      <c r="F455" t="s">
        <v>3719</v>
      </c>
      <c r="G455" t="s">
        <v>4981</v>
      </c>
    </row>
    <row r="456" spans="1:7" ht="11.25" customHeight="1">
      <c r="A456" t="s">
        <v>16</v>
      </c>
      <c r="B456" t="s">
        <v>4961</v>
      </c>
      <c r="C456" t="s">
        <v>4962</v>
      </c>
      <c r="D456" t="s">
        <v>4982</v>
      </c>
      <c r="E456" t="s">
        <v>4983</v>
      </c>
      <c r="F456" t="s">
        <v>3719</v>
      </c>
      <c r="G456" t="s">
        <v>4984</v>
      </c>
    </row>
    <row r="457" spans="1:7" ht="11.25" customHeight="1">
      <c r="A457" t="s">
        <v>16</v>
      </c>
      <c r="B457" t="s">
        <v>4961</v>
      </c>
      <c r="C457" t="s">
        <v>4962</v>
      </c>
      <c r="D457" t="s">
        <v>4985</v>
      </c>
      <c r="E457" t="s">
        <v>4986</v>
      </c>
      <c r="F457" t="s">
        <v>3719</v>
      </c>
      <c r="G457" t="s">
        <v>4987</v>
      </c>
    </row>
    <row r="458" spans="1:7" ht="11.25" customHeight="1">
      <c r="A458" t="s">
        <v>16</v>
      </c>
      <c r="B458" t="s">
        <v>4961</v>
      </c>
      <c r="C458" t="s">
        <v>4962</v>
      </c>
      <c r="D458" t="s">
        <v>4988</v>
      </c>
      <c r="E458" t="s">
        <v>4989</v>
      </c>
      <c r="F458" t="s">
        <v>3719</v>
      </c>
      <c r="G458" t="s">
        <v>4990</v>
      </c>
    </row>
    <row r="459" spans="1:7" ht="11.25" customHeight="1">
      <c r="A459" t="s">
        <v>16</v>
      </c>
      <c r="B459" t="s">
        <v>4961</v>
      </c>
      <c r="C459" t="s">
        <v>4962</v>
      </c>
      <c r="D459" t="s">
        <v>4991</v>
      </c>
      <c r="E459" t="s">
        <v>4992</v>
      </c>
      <c r="F459" t="s">
        <v>3719</v>
      </c>
      <c r="G459" t="s">
        <v>4993</v>
      </c>
    </row>
    <row r="460" spans="1:7" ht="11.25" customHeight="1">
      <c r="A460" t="s">
        <v>16</v>
      </c>
      <c r="B460" t="s">
        <v>4961</v>
      </c>
      <c r="C460" t="s">
        <v>4962</v>
      </c>
      <c r="D460" t="s">
        <v>4961</v>
      </c>
      <c r="E460" t="s">
        <v>4962</v>
      </c>
      <c r="F460" t="s">
        <v>3716</v>
      </c>
      <c r="G460" t="s">
        <v>4994</v>
      </c>
    </row>
    <row r="461" spans="1:7" ht="11.25" customHeight="1">
      <c r="A461" t="s">
        <v>16</v>
      </c>
      <c r="B461" t="s">
        <v>4961</v>
      </c>
      <c r="C461" t="s">
        <v>4962</v>
      </c>
      <c r="D461" t="s">
        <v>4995</v>
      </c>
      <c r="E461" t="s">
        <v>4996</v>
      </c>
      <c r="F461" t="s">
        <v>3754</v>
      </c>
      <c r="G461" t="s">
        <v>4997</v>
      </c>
    </row>
    <row r="462" spans="1:7" ht="11.25" customHeight="1">
      <c r="A462" t="s">
        <v>16</v>
      </c>
      <c r="B462" t="s">
        <v>4998</v>
      </c>
      <c r="C462" t="s">
        <v>4999</v>
      </c>
      <c r="D462" t="s">
        <v>4998</v>
      </c>
      <c r="E462" t="s">
        <v>4999</v>
      </c>
      <c r="F462" t="s">
        <v>5000</v>
      </c>
      <c r="G462" t="s">
        <v>5001</v>
      </c>
    </row>
    <row r="463" spans="1:7" ht="11.25" customHeight="1">
      <c r="A463" t="s">
        <v>16</v>
      </c>
      <c r="B463" t="s">
        <v>5002</v>
      </c>
      <c r="C463" t="s">
        <v>5003</v>
      </c>
      <c r="D463" t="s">
        <v>5002</v>
      </c>
      <c r="E463" t="s">
        <v>5003</v>
      </c>
      <c r="F463" t="s">
        <v>5004</v>
      </c>
      <c r="G463" t="s">
        <v>5005</v>
      </c>
    </row>
    <row r="464" spans="1:7" ht="11.25" customHeight="1">
      <c r="A464" t="s">
        <v>16</v>
      </c>
      <c r="B464" t="s">
        <v>5006</v>
      </c>
      <c r="C464" t="s">
        <v>5007</v>
      </c>
      <c r="D464" t="s">
        <v>5006</v>
      </c>
      <c r="E464" t="s">
        <v>5007</v>
      </c>
      <c r="F464" t="s">
        <v>5004</v>
      </c>
      <c r="G464" t="s">
        <v>5008</v>
      </c>
    </row>
    <row r="465" spans="1:7" ht="11.25" customHeight="1">
      <c r="A465" t="s">
        <v>16</v>
      </c>
      <c r="B465" t="s">
        <v>5009</v>
      </c>
      <c r="C465" t="s">
        <v>5010</v>
      </c>
      <c r="D465" t="s">
        <v>5009</v>
      </c>
      <c r="E465" t="s">
        <v>5010</v>
      </c>
      <c r="F465" t="s">
        <v>5004</v>
      </c>
      <c r="G465" t="s">
        <v>5011</v>
      </c>
    </row>
    <row r="466" spans="1:7" ht="11.25" customHeight="1">
      <c r="A466" t="s">
        <v>16</v>
      </c>
      <c r="B466" t="s">
        <v>5012</v>
      </c>
      <c r="C466" t="s">
        <v>5013</v>
      </c>
      <c r="D466" t="s">
        <v>5012</v>
      </c>
      <c r="E466" t="s">
        <v>5013</v>
      </c>
      <c r="F466" t="s">
        <v>5004</v>
      </c>
      <c r="G466" t="s">
        <v>5014</v>
      </c>
    </row>
    <row r="467" spans="1:7" ht="11.25" customHeight="1">
      <c r="A467" t="s">
        <v>16</v>
      </c>
      <c r="B467" t="s">
        <v>5015</v>
      </c>
      <c r="C467" t="s">
        <v>5016</v>
      </c>
      <c r="D467" t="s">
        <v>5015</v>
      </c>
      <c r="E467" t="s">
        <v>5016</v>
      </c>
      <c r="F467" t="s">
        <v>5004</v>
      </c>
      <c r="G467" t="s">
        <v>5017</v>
      </c>
    </row>
    <row r="468" spans="1:7" ht="11.25" customHeight="1">
      <c r="A468" t="s">
        <v>16</v>
      </c>
      <c r="B468" t="s">
        <v>5018</v>
      </c>
      <c r="C468" t="s">
        <v>5019</v>
      </c>
      <c r="D468" t="s">
        <v>5018</v>
      </c>
      <c r="E468" t="s">
        <v>5019</v>
      </c>
      <c r="F468" t="s">
        <v>5004</v>
      </c>
      <c r="G468" t="s">
        <v>5020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5044</v>
      </c>
      <c r="B1" s="766" t="s">
        <v>5045</v>
      </c>
      <c r="C1" s="766" t="s">
        <v>1164</v>
      </c>
    </row>
    <row r="2" spans="1:3" ht="11.25" customHeight="1">
      <c r="A2" s="766">
        <v>4189678</v>
      </c>
      <c r="B2" s="766" t="s">
        <v>5046</v>
      </c>
      <c r="C2" s="766" t="s">
        <v>5047</v>
      </c>
    </row>
    <row r="3" spans="1:3" ht="11.25" customHeight="1">
      <c r="A3" s="766">
        <v>4190415</v>
      </c>
      <c r="B3" s="766" t="s">
        <v>5048</v>
      </c>
      <c r="C3" s="766" t="s">
        <v>5047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5049</v>
      </c>
      <c r="B1" s="100" t="s">
        <v>5050</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5051</v>
      </c>
      <c r="B1" t="b">
        <v>1</v>
      </c>
    </row>
    <row r="2" spans="1:2" ht="11.25" customHeight="1">
      <c r="A2" t="s">
        <v>5052</v>
      </c>
      <c r="B2" t="b">
        <v>0</v>
      </c>
    </row>
    <row r="3" spans="1:2" ht="11.25" customHeight="1">
      <c r="A3" t="s">
        <v>5053</v>
      </c>
      <c r="B3" t="b">
        <v>0</v>
      </c>
    </row>
    <row r="4" spans="1:2" ht="11.25" customHeight="1">
      <c r="A4" t="s">
        <v>5054</v>
      </c>
      <c r="B4" t="b">
        <v>0</v>
      </c>
    </row>
    <row r="5" spans="1:2" ht="11.25" customHeight="1">
      <c r="A5" t="s">
        <v>5055</v>
      </c>
      <c r="B5" t="b">
        <v>1</v>
      </c>
    </row>
    <row r="6" spans="1:2" ht="11.25" customHeight="1">
      <c r="A6" t="s">
        <v>5056</v>
      </c>
      <c r="B6" t="b">
        <v>0</v>
      </c>
    </row>
    <row r="7" spans="1:2" ht="11.25" customHeight="1">
      <c r="A7" t="s">
        <v>5057</v>
      </c>
      <c r="B7" t="b">
        <v>0</v>
      </c>
    </row>
    <row r="8" spans="1:2" ht="11.25" customHeight="1">
      <c r="A8" t="s">
        <v>5058</v>
      </c>
      <c r="B8" t="b">
        <v>0</v>
      </c>
    </row>
    <row r="9" spans="1:2" ht="11.25" customHeight="1">
      <c r="A9" t="s">
        <v>5059</v>
      </c>
      <c r="B9" t="b">
        <v>0</v>
      </c>
    </row>
    <row r="10" spans="1:2" ht="11.25" customHeight="1">
      <c r="A10" t="s">
        <v>5060</v>
      </c>
      <c r="B10" t="b">
        <v>0</v>
      </c>
    </row>
    <row r="11" spans="1:2" ht="11.25" customHeight="1">
      <c r="A11" t="s">
        <v>5061</v>
      </c>
      <c r="B11" t="b">
        <v>1</v>
      </c>
    </row>
    <row r="12" spans="1:2" ht="11.25" customHeight="1">
      <c r="A12" t="s">
        <v>5062</v>
      </c>
      <c r="B12" t="b">
        <v>0</v>
      </c>
    </row>
    <row r="13" spans="1:2" ht="11.25" customHeight="1">
      <c r="A13" t="s">
        <v>5063</v>
      </c>
      <c r="B13" t="b">
        <v>0</v>
      </c>
    </row>
    <row r="14" spans="1:2" ht="11.25" customHeight="1">
      <c r="A14" t="s">
        <v>5064</v>
      </c>
      <c r="B14" t="b">
        <v>0</v>
      </c>
    </row>
    <row r="15" spans="1:2" ht="11.25" customHeight="1">
      <c r="A15" t="s">
        <v>5065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5066</v>
      </c>
      <c r="B1" s="6" t="s">
        <v>5067</v>
      </c>
    </row>
    <row r="2" spans="1:2" ht="11.25" customHeight="1">
      <c r="A2" s="3" t="s">
        <v>5068</v>
      </c>
      <c r="B2" s="3" t="s">
        <v>5069</v>
      </c>
    </row>
    <row r="3" spans="1:2" ht="11.25" customHeight="1">
      <c r="A3" s="3" t="s">
        <v>5070</v>
      </c>
      <c r="B3" s="3" t="s">
        <v>5071</v>
      </c>
    </row>
    <row r="4" spans="1:2" ht="11.25" customHeight="1">
      <c r="A4" s="3" t="s">
        <v>5072</v>
      </c>
      <c r="B4" s="3" t="s">
        <v>5073</v>
      </c>
    </row>
    <row r="5" spans="1:2" ht="11.25" customHeight="1">
      <c r="A5" s="3" t="s">
        <v>5074</v>
      </c>
      <c r="B5" s="3" t="s">
        <v>5075</v>
      </c>
    </row>
    <row r="6" spans="1:2" ht="11.25" customHeight="1">
      <c r="A6" s="3" t="s">
        <v>5076</v>
      </c>
      <c r="B6" s="3" t="s">
        <v>5077</v>
      </c>
    </row>
    <row r="7" spans="1:2" ht="11.25" customHeight="1">
      <c r="A7" s="3" t="s">
        <v>5078</v>
      </c>
      <c r="B7" s="3" t="s">
        <v>5079</v>
      </c>
    </row>
    <row r="8" spans="1:2" ht="11.25" customHeight="1">
      <c r="A8" s="3" t="s">
        <v>5080</v>
      </c>
      <c r="B8" s="3" t="s">
        <v>5081</v>
      </c>
    </row>
    <row r="9" spans="1:2" ht="11.25" customHeight="1">
      <c r="A9" s="3" t="s">
        <v>5082</v>
      </c>
      <c r="B9" s="3" t="s">
        <v>5083</v>
      </c>
    </row>
    <row r="10" spans="1:2" ht="11.25" customHeight="1">
      <c r="A10" s="3" t="s">
        <v>5084</v>
      </c>
      <c r="B10" s="3" t="s">
        <v>5085</v>
      </c>
    </row>
    <row r="11" spans="1:2" ht="11.25" customHeight="1">
      <c r="A11" s="3" t="s">
        <v>5086</v>
      </c>
      <c r="B11" s="3" t="s">
        <v>5087</v>
      </c>
    </row>
    <row r="12" spans="1:2" ht="11.25" customHeight="1">
      <c r="A12" s="3" t="s">
        <v>5088</v>
      </c>
      <c r="B12" s="3" t="s">
        <v>5089</v>
      </c>
    </row>
    <row r="13" spans="1:2" ht="11.25" customHeight="1">
      <c r="A13" s="3" t="s">
        <v>5090</v>
      </c>
      <c r="B13" s="3" t="s">
        <v>5091</v>
      </c>
    </row>
    <row r="14" spans="1:2" ht="11.25" customHeight="1">
      <c r="A14" s="3" t="s">
        <v>5092</v>
      </c>
      <c r="B14" s="3" t="s">
        <v>5093</v>
      </c>
    </row>
    <row r="15" spans="1:2" ht="11.25" customHeight="1">
      <c r="A15" s="3" t="s">
        <v>5094</v>
      </c>
      <c r="B15" s="3" t="s">
        <v>5095</v>
      </c>
    </row>
    <row r="16" spans="1:2" ht="11.25" customHeight="1">
      <c r="A16" s="3" t="s">
        <v>5096</v>
      </c>
      <c r="B16" s="3" t="s">
        <v>5097</v>
      </c>
    </row>
    <row r="17" spans="1:2" ht="11.25" customHeight="1">
      <c r="A17" s="3" t="s">
        <v>5098</v>
      </c>
      <c r="B17" s="3" t="s">
        <v>5099</v>
      </c>
    </row>
    <row r="18" spans="1:2" ht="11.25" customHeight="1">
      <c r="A18" s="3" t="s">
        <v>5100</v>
      </c>
      <c r="B18" s="3" t="s">
        <v>5101</v>
      </c>
    </row>
    <row r="19" spans="1:2" ht="11.25" customHeight="1">
      <c r="A19" s="3" t="s">
        <v>5102</v>
      </c>
      <c r="B19" s="3" t="s">
        <v>5103</v>
      </c>
    </row>
    <row r="20" spans="1:2" ht="11.25" customHeight="1">
      <c r="A20" s="3" t="s">
        <v>5104</v>
      </c>
      <c r="B20" s="3" t="s">
        <v>5105</v>
      </c>
    </row>
    <row r="21" spans="1:2" ht="11.25" customHeight="1">
      <c r="A21" s="3" t="s">
        <v>5106</v>
      </c>
      <c r="B21" s="3" t="s">
        <v>5107</v>
      </c>
    </row>
    <row r="22" spans="1:2" ht="11.25" customHeight="1">
      <c r="A22" s="3" t="s">
        <v>5108</v>
      </c>
      <c r="B22" s="3" t="s">
        <v>5109</v>
      </c>
    </row>
    <row r="23" spans="1:2" ht="11.25" customHeight="1">
      <c r="A23" s="3" t="s">
        <v>5110</v>
      </c>
      <c r="B23" s="3" t="s">
        <v>5111</v>
      </c>
    </row>
    <row r="24" spans="1:2" ht="11.25" customHeight="1">
      <c r="A24" s="3" t="s">
        <v>5112</v>
      </c>
      <c r="B24" s="3" t="s">
        <v>5113</v>
      </c>
    </row>
    <row r="25" spans="1:2" ht="11.25" customHeight="1">
      <c r="A25" s="3" t="s">
        <v>5114</v>
      </c>
      <c r="B25" s="3" t="s">
        <v>5115</v>
      </c>
    </row>
    <row r="26" spans="1:2" ht="11.25" customHeight="1">
      <c r="A26" s="3" t="s">
        <v>5116</v>
      </c>
      <c r="B26" s="3" t="s">
        <v>5117</v>
      </c>
    </row>
    <row r="27" spans="1:2" ht="11.25" customHeight="1">
      <c r="A27" s="3" t="s">
        <v>5118</v>
      </c>
      <c r="B27" s="3" t="s">
        <v>5119</v>
      </c>
    </row>
    <row r="28" spans="1:2" ht="11.25" customHeight="1">
      <c r="A28" s="3" t="s">
        <v>5120</v>
      </c>
      <c r="B28" s="3" t="s">
        <v>5121</v>
      </c>
    </row>
    <row r="29" spans="1:2" ht="11.25" customHeight="1">
      <c r="A29" s="3" t="s">
        <v>5122</v>
      </c>
      <c r="B29" s="3" t="s">
        <v>5123</v>
      </c>
    </row>
    <row r="30" spans="1:2" ht="11.25" customHeight="1">
      <c r="A30" s="3" t="s">
        <v>5124</v>
      </c>
      <c r="B30" s="3" t="s">
        <v>5125</v>
      </c>
    </row>
    <row r="31" spans="1:2" ht="11.25" customHeight="1">
      <c r="A31" s="3" t="s">
        <v>5126</v>
      </c>
      <c r="B31" s="3" t="s">
        <v>5127</v>
      </c>
    </row>
    <row r="32" spans="1:2" ht="11.25" customHeight="1">
      <c r="A32" s="3" t="s">
        <v>5128</v>
      </c>
      <c r="B32" s="3" t="s">
        <v>5129</v>
      </c>
    </row>
    <row r="33" spans="1:2" ht="11.25" customHeight="1">
      <c r="A33" s="3" t="s">
        <v>5130</v>
      </c>
      <c r="B33" s="3" t="s">
        <v>5131</v>
      </c>
    </row>
    <row r="34" spans="1:2" ht="11.25" customHeight="1">
      <c r="A34" s="3" t="s">
        <v>5132</v>
      </c>
      <c r="B34" s="3" t="s">
        <v>5133</v>
      </c>
    </row>
    <row r="35" spans="1:2" ht="11.25" customHeight="1">
      <c r="A35" s="3" t="s">
        <v>5134</v>
      </c>
      <c r="B35" s="3" t="s">
        <v>5135</v>
      </c>
    </row>
    <row r="36" spans="1:2" ht="11.25" customHeight="1">
      <c r="A36" s="3" t="s">
        <v>5136</v>
      </c>
      <c r="B36" s="3" t="s">
        <v>5137</v>
      </c>
    </row>
    <row r="37" spans="1:2" ht="11.25" customHeight="1">
      <c r="A37" s="3" t="s">
        <v>5138</v>
      </c>
      <c r="B37" s="3" t="s">
        <v>5139</v>
      </c>
    </row>
    <row r="38" spans="1:2" ht="11.25" customHeight="1">
      <c r="A38" s="3" t="s">
        <v>5140</v>
      </c>
      <c r="B38" s="3" t="s">
        <v>5141</v>
      </c>
    </row>
    <row r="39" spans="1:2" ht="11.25" customHeight="1">
      <c r="A39" s="3" t="s">
        <v>5142</v>
      </c>
      <c r="B39" s="3" t="s">
        <v>5143</v>
      </c>
    </row>
    <row r="40" spans="1:2" ht="11.25" customHeight="1">
      <c r="A40" s="3" t="s">
        <v>5144</v>
      </c>
      <c r="B40" s="3" t="s">
        <v>5145</v>
      </c>
    </row>
    <row r="41" spans="1:2" ht="11.25" customHeight="1">
      <c r="A41" s="3" t="s">
        <v>5146</v>
      </c>
      <c r="B41" s="3" t="s">
        <v>5147</v>
      </c>
    </row>
    <row r="42" spans="1:2" ht="11.25" customHeight="1">
      <c r="A42" s="3" t="s">
        <v>5148</v>
      </c>
      <c r="B42" s="3" t="s">
        <v>5149</v>
      </c>
    </row>
    <row r="43" spans="1:2" ht="11.25" customHeight="1">
      <c r="A43" s="3" t="s">
        <v>5150</v>
      </c>
      <c r="B43" s="3" t="s">
        <v>5151</v>
      </c>
    </row>
    <row r="44" spans="1:2" ht="11.25" customHeight="1">
      <c r="A44" s="3" t="s">
        <v>5152</v>
      </c>
      <c r="B44" s="3" t="s">
        <v>5153</v>
      </c>
    </row>
    <row r="45" spans="1:2" ht="11.25" customHeight="1">
      <c r="A45" s="3" t="s">
        <v>5154</v>
      </c>
      <c r="B45" s="3" t="s">
        <v>5155</v>
      </c>
    </row>
    <row r="46" spans="1:2" ht="11.25" customHeight="1">
      <c r="A46" s="3" t="s">
        <v>5156</v>
      </c>
      <c r="B46" s="3" t="s">
        <v>5157</v>
      </c>
    </row>
    <row r="47" spans="1:2" ht="11.25" customHeight="1">
      <c r="A47" s="3" t="s">
        <v>5158</v>
      </c>
      <c r="B47" s="3" t="s">
        <v>5159</v>
      </c>
    </row>
    <row r="48" spans="1:2" ht="11.25" customHeight="1">
      <c r="A48" s="3" t="s">
        <v>5160</v>
      </c>
      <c r="B48" s="3" t="s">
        <v>5161</v>
      </c>
    </row>
    <row r="49" spans="1:2" ht="11.25" customHeight="1">
      <c r="A49" s="3" t="s">
        <v>5162</v>
      </c>
      <c r="B49" s="3" t="s">
        <v>5163</v>
      </c>
    </row>
    <row r="50" spans="1:2" ht="11.25" customHeight="1">
      <c r="A50" s="3" t="s">
        <v>5164</v>
      </c>
      <c r="B50" s="3" t="s">
        <v>5165</v>
      </c>
    </row>
    <row r="51" spans="1:2" ht="11.25" customHeight="1">
      <c r="A51" s="3" t="s">
        <v>5166</v>
      </c>
      <c r="B51" s="3" t="s">
        <v>5167</v>
      </c>
    </row>
    <row r="52" spans="1:2" ht="11.25" customHeight="1">
      <c r="A52" s="3" t="s">
        <v>5168</v>
      </c>
      <c r="B52" s="3" t="s">
        <v>5169</v>
      </c>
    </row>
    <row r="53" spans="1:2" ht="11.25" customHeight="1">
      <c r="A53" s="3" t="s">
        <v>5170</v>
      </c>
      <c r="B53" s="3" t="s">
        <v>5171</v>
      </c>
    </row>
    <row r="54" spans="1:2" ht="11.25" customHeight="1">
      <c r="A54" s="3" t="s">
        <v>5172</v>
      </c>
      <c r="B54" s="3" t="s">
        <v>5173</v>
      </c>
    </row>
    <row r="55" spans="1:2" ht="11.25" customHeight="1">
      <c r="A55" s="3" t="s">
        <v>5174</v>
      </c>
      <c r="B55" s="3" t="s">
        <v>5175</v>
      </c>
    </row>
    <row r="56" spans="1:2" ht="11.25" customHeight="1">
      <c r="A56" s="3" t="s">
        <v>5176</v>
      </c>
      <c r="B56" s="3" t="s">
        <v>5177</v>
      </c>
    </row>
    <row r="57" spans="1:2" ht="11.25" customHeight="1">
      <c r="A57" s="3" t="s">
        <v>5178</v>
      </c>
      <c r="B57" s="3" t="s">
        <v>5179</v>
      </c>
    </row>
    <row r="58" spans="1:2" ht="11.25" customHeight="1">
      <c r="A58" s="3" t="s">
        <v>5180</v>
      </c>
      <c r="B58" s="3" t="s">
        <v>5181</v>
      </c>
    </row>
    <row r="59" spans="1:2" ht="11.25" customHeight="1">
      <c r="A59" s="3" t="s">
        <v>5182</v>
      </c>
      <c r="B59" s="3" t="s">
        <v>5183</v>
      </c>
    </row>
    <row r="60" spans="1:2" ht="11.25" customHeight="1">
      <c r="A60" s="3" t="s">
        <v>5184</v>
      </c>
      <c r="B60" s="3" t="s">
        <v>5185</v>
      </c>
    </row>
    <row r="61" spans="1:2" ht="11.25" customHeight="1">
      <c r="A61" s="3"/>
      <c r="B61" s="3" t="s">
        <v>5186</v>
      </c>
    </row>
    <row r="62" spans="1:2" ht="11.25" customHeight="1">
      <c r="A62" s="3"/>
      <c r="B62" s="3" t="s">
        <v>5187</v>
      </c>
    </row>
    <row r="63" spans="1:2" ht="11.25" customHeight="1">
      <c r="A63" s="3"/>
      <c r="B63" s="3" t="s">
        <v>5188</v>
      </c>
    </row>
    <row r="64" spans="1:2" ht="11.25" customHeight="1">
      <c r="A64" s="3"/>
      <c r="B64" s="3" t="s">
        <v>5189</v>
      </c>
    </row>
    <row r="65" spans="1:2" ht="11.25" customHeight="1">
      <c r="A65" s="3"/>
      <c r="B65" s="3" t="s">
        <v>5190</v>
      </c>
    </row>
    <row r="66" spans="1:2" ht="11.25" customHeight="1">
      <c r="A66" s="3"/>
      <c r="B66" s="3" t="s">
        <v>5191</v>
      </c>
    </row>
    <row r="67" spans="1:2" ht="11.25" customHeight="1">
      <c r="A67" s="3"/>
      <c r="B67" s="3" t="s">
        <v>5192</v>
      </c>
    </row>
    <row r="68" spans="1:2" ht="11.25" customHeight="1">
      <c r="A68" s="3"/>
      <c r="B68" s="3" t="s">
        <v>5193</v>
      </c>
    </row>
    <row r="69" spans="1:2" ht="11.25" customHeight="1">
      <c r="A69" s="3"/>
      <c r="B69" s="3" t="s">
        <v>5194</v>
      </c>
    </row>
    <row r="70" spans="1:2" ht="11.25" customHeight="1">
      <c r="A70" s="3"/>
      <c r="B70" s="3" t="s">
        <v>5195</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5196</v>
      </c>
    </row>
    <row r="2" spans="2:4" ht="90" customHeight="1">
      <c r="B2" s="33" t="s">
        <v>5197</v>
      </c>
    </row>
    <row r="3" spans="2:4" ht="67.5" customHeight="1">
      <c r="B3" s="33" t="s">
        <v>5198</v>
      </c>
    </row>
    <row r="4" spans="2:4" ht="33.75" customHeight="1">
      <c r="B4" s="33" t="s">
        <v>5199</v>
      </c>
    </row>
    <row r="5" spans="2:4" ht="11.25" customHeight="1">
      <c r="B5" s="33" t="s">
        <v>5200</v>
      </c>
    </row>
    <row r="6" spans="2:4" ht="22.5" customHeight="1">
      <c r="B6" s="33" t="s">
        <v>5201</v>
      </c>
    </row>
    <row r="7" spans="2:4" ht="22.5" customHeight="1">
      <c r="B7" s="33" t="s">
        <v>5202</v>
      </c>
    </row>
    <row r="8" spans="2:4" ht="22.5" customHeight="1">
      <c r="B8" s="33" t="s">
        <v>5203</v>
      </c>
    </row>
    <row r="9" spans="2:4" ht="22.5" customHeight="1">
      <c r="B9" s="33" t="s">
        <v>5204</v>
      </c>
    </row>
    <row r="10" spans="2:4" ht="56.25" customHeight="1">
      <c r="B10" s="33" t="s">
        <v>5205</v>
      </c>
    </row>
    <row r="11" spans="2:4" ht="12.75" customHeight="1">
      <c r="B11" s="96" t="s">
        <v>5206</v>
      </c>
    </row>
    <row r="12" spans="2:4" ht="11.25" customHeight="1">
      <c r="B12" s="32" t="s">
        <v>5207</v>
      </c>
    </row>
    <row r="13" spans="2:4" ht="22.5" customHeight="1">
      <c r="B13" s="33" t="s">
        <v>5208</v>
      </c>
    </row>
    <row r="14" spans="2:4" ht="67.5" customHeight="1">
      <c r="B14" s="33" t="s">
        <v>5209</v>
      </c>
    </row>
    <row r="15" spans="2:4" ht="22.5" customHeight="1">
      <c r="B15" s="33" t="s">
        <v>5210</v>
      </c>
    </row>
    <row r="16" spans="2:4" ht="11.25" customHeight="1">
      <c r="B16" s="32" t="s">
        <v>5211</v>
      </c>
      <c r="D16" s="39"/>
    </row>
    <row r="17" spans="1:2" ht="33.75" customHeight="1">
      <c r="B17" s="33" t="s">
        <v>5212</v>
      </c>
    </row>
    <row r="18" spans="1:2" ht="33.75" customHeight="1">
      <c r="B18" s="33" t="s">
        <v>5213</v>
      </c>
    </row>
    <row r="19" spans="1:2" ht="11.25" customHeight="1">
      <c r="B19" s="33" t="s">
        <v>5214</v>
      </c>
    </row>
    <row r="20" spans="1:2" ht="33.75" customHeight="1">
      <c r="B20" s="33" t="s">
        <v>5215</v>
      </c>
    </row>
    <row r="21" spans="1:2" ht="11.25" customHeight="1">
      <c r="B21" s="32" t="s">
        <v>5216</v>
      </c>
    </row>
    <row r="22" spans="1:2" ht="11.25" customHeight="1">
      <c r="B22" s="33" t="s">
        <v>5217</v>
      </c>
    </row>
    <row r="24" spans="1:2" ht="22.5" customHeight="1">
      <c r="B24" s="98" t="s">
        <v>5218</v>
      </c>
    </row>
    <row r="26" spans="1:2" ht="11.25" customHeight="1">
      <c r="B26" s="32" t="s">
        <v>5219</v>
      </c>
    </row>
    <row r="27" spans="1:2" ht="22.5" customHeight="1">
      <c r="B27" s="97" t="s">
        <v>395</v>
      </c>
    </row>
    <row r="28" spans="1:2" ht="56.25" customHeight="1">
      <c r="B28" s="97" t="s">
        <v>5220</v>
      </c>
    </row>
    <row r="29" spans="1:2" ht="11.25" customHeight="1">
      <c r="B29" s="147" t="s">
        <v>5221</v>
      </c>
    </row>
    <row r="30" spans="1:2" ht="22.5" customHeight="1">
      <c r="B30" s="97" t="s">
        <v>5222</v>
      </c>
    </row>
    <row r="32" spans="1:2" ht="11.25" customHeight="1">
      <c r="A32" s="125"/>
      <c r="B32" s="126" t="s">
        <v>5223</v>
      </c>
    </row>
    <row r="33" spans="1:2" ht="14.25" customHeight="1">
      <c r="A33" s="127">
        <v>1</v>
      </c>
      <c r="B33" s="128" t="s">
        <v>5224</v>
      </c>
    </row>
    <row r="34" spans="1:2" ht="14.25" customHeight="1">
      <c r="A34" s="127">
        <v>2</v>
      </c>
      <c r="B34" s="128" t="s">
        <v>5225</v>
      </c>
    </row>
    <row r="35" spans="1:2" ht="11.25" customHeight="1">
      <c r="B35" s="126" t="s">
        <v>5226</v>
      </c>
    </row>
    <row r="36" spans="1:2" ht="11.25" customHeight="1">
      <c r="B36" s="128" t="s">
        <v>5227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2026-04-12T08:02:37Z</cp:lastPrinted>
  <dcterms:created xsi:type="dcterms:W3CDTF">2004-05-21T07:18:45Z</dcterms:created>
  <dcterms:modified xsi:type="dcterms:W3CDTF">2026-04-12T08:02:41Z</dcterms:modified>
</cp:coreProperties>
</file>